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4e5bf151fc2453a0/Desktop/SUPER file cabinet/BUDGET/BUDGET 2023/"/>
    </mc:Choice>
  </mc:AlternateContent>
  <xr:revisionPtr revIDLastSave="39" documentId="8_{CF645B0A-3DE0-4EF6-A813-F72266058093}" xr6:coauthVersionLast="47" xr6:coauthVersionMax="47" xr10:uidLastSave="{1F7C87BA-3BC8-4697-A038-BAD310332A33}"/>
  <bookViews>
    <workbookView xWindow="-120" yWindow="-120" windowWidth="29040" windowHeight="15840" tabRatio="678" xr2:uid="{00000000-000D-0000-FFFF-FFFF00000000}"/>
  </bookViews>
  <sheets>
    <sheet name="Cover Sheet" sheetId="1" r:id="rId1"/>
    <sheet name="Budget" sheetId="2" r:id="rId2"/>
    <sheet name="Fund Balance" sheetId="3" r:id="rId3"/>
    <sheet name="Salaries" sheetId="4" r:id="rId4"/>
    <sheet name="Sheet1" sheetId="5" r:id="rId5"/>
  </sheets>
  <definedNames>
    <definedName name="Excel_BuiltIn_Print_Area">Budget!$A$471:$J$516</definedName>
    <definedName name="Excel_BuiltIn_Print_Area_2">Budget!$A$471:$J$516</definedName>
    <definedName name="_xlnm.Print_Area" localSheetId="1">Budget!$B$4:$Z$226</definedName>
    <definedName name="_xlnm.Print_Area" localSheetId="0">'Cover Sheet'!$A$1:$E$81</definedName>
    <definedName name="_xlnm.Print_Area" localSheetId="2">'Fund Balance'!$A$3:$G$25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" l="1"/>
  <c r="E6" i="1"/>
  <c r="E20" i="3"/>
  <c r="G12" i="3" l="1"/>
  <c r="E17" i="3"/>
  <c r="E18" i="3"/>
  <c r="G18" i="3" s="1"/>
  <c r="E19" i="3"/>
  <c r="G19" i="3" s="1"/>
  <c r="E15" i="1"/>
  <c r="E38" i="1" s="1"/>
  <c r="G11" i="3"/>
  <c r="E5" i="3"/>
  <c r="G5" i="3" s="1"/>
  <c r="F22" i="3"/>
  <c r="F25" i="3" s="1"/>
  <c r="Z136" i="2"/>
  <c r="Y136" i="2"/>
  <c r="X136" i="2"/>
  <c r="Z110" i="2"/>
  <c r="Y110" i="2"/>
  <c r="X110" i="2"/>
  <c r="W110" i="2"/>
  <c r="T110" i="2"/>
  <c r="X89" i="2"/>
  <c r="W33" i="2"/>
  <c r="H13" i="4"/>
  <c r="G13" i="4"/>
  <c r="F13" i="4"/>
  <c r="E13" i="4"/>
  <c r="D13" i="4"/>
  <c r="C13" i="4"/>
  <c r="B13" i="4"/>
  <c r="Y223" i="2"/>
  <c r="W223" i="2"/>
  <c r="V223" i="2"/>
  <c r="U223" i="2"/>
  <c r="T223" i="2"/>
  <c r="Y201" i="2"/>
  <c r="W201" i="2"/>
  <c r="V201" i="2"/>
  <c r="U201" i="2"/>
  <c r="T201" i="2"/>
  <c r="Y183" i="2"/>
  <c r="W183" i="2"/>
  <c r="V183" i="2"/>
  <c r="U183" i="2"/>
  <c r="T183" i="2"/>
  <c r="Y161" i="2"/>
  <c r="W161" i="2"/>
  <c r="V161" i="2"/>
  <c r="U161" i="2"/>
  <c r="T161" i="2"/>
  <c r="W136" i="2"/>
  <c r="V136" i="2"/>
  <c r="U136" i="2"/>
  <c r="T136" i="2"/>
  <c r="V99" i="2"/>
  <c r="V110" i="2" s="1"/>
  <c r="U98" i="2"/>
  <c r="U110" i="2" s="1"/>
  <c r="Z89" i="2"/>
  <c r="Y89" i="2"/>
  <c r="W89" i="2"/>
  <c r="V89" i="2"/>
  <c r="U89" i="2"/>
  <c r="T89" i="2"/>
  <c r="Y33" i="2"/>
  <c r="V33" i="2"/>
  <c r="U33" i="2"/>
  <c r="T33" i="2"/>
  <c r="E30" i="1"/>
  <c r="E22" i="1"/>
  <c r="E14" i="1"/>
  <c r="E40" i="1"/>
  <c r="E41" i="1"/>
  <c r="E42" i="1"/>
  <c r="E39" i="1"/>
  <c r="E35" i="1"/>
  <c r="E34" i="1"/>
  <c r="E33" i="1"/>
  <c r="E32" i="1"/>
  <c r="E31" i="1"/>
  <c r="E27" i="1"/>
  <c r="E26" i="1"/>
  <c r="E25" i="1"/>
  <c r="E24" i="1"/>
  <c r="E23" i="1"/>
  <c r="E19" i="1"/>
  <c r="E18" i="1"/>
  <c r="E17" i="1"/>
  <c r="E16" i="1"/>
  <c r="E11" i="1"/>
  <c r="E10" i="1"/>
  <c r="E9" i="1"/>
  <c r="E8" i="1"/>
  <c r="E7" i="1"/>
  <c r="F10" i="3"/>
  <c r="F13" i="3" s="1"/>
  <c r="B39" i="1"/>
  <c r="B78" i="1" s="1"/>
  <c r="E8" i="3"/>
  <c r="G8" i="3" s="1"/>
  <c r="E7" i="3"/>
  <c r="G7" i="3" s="1"/>
  <c r="E6" i="3"/>
  <c r="G6" i="3" s="1"/>
  <c r="C10" i="3"/>
  <c r="C13" i="3" s="1"/>
  <c r="I13" i="4"/>
  <c r="Z201" i="2"/>
  <c r="Z223" i="2"/>
  <c r="Z183" i="2"/>
  <c r="Z161" i="2"/>
  <c r="Z33" i="2"/>
  <c r="D37" i="1"/>
  <c r="D76" i="1" s="1"/>
  <c r="C37" i="1"/>
  <c r="C76" i="1" s="1"/>
  <c r="B37" i="1"/>
  <c r="B76" i="1" s="1"/>
  <c r="X33" i="2"/>
  <c r="X201" i="2"/>
  <c r="X223" i="2"/>
  <c r="X183" i="2"/>
  <c r="X161" i="2"/>
  <c r="H33" i="2"/>
  <c r="H89" i="2"/>
  <c r="I33" i="2"/>
  <c r="I89" i="2"/>
  <c r="J33" i="2"/>
  <c r="J89" i="2"/>
  <c r="K33" i="2"/>
  <c r="K89" i="2"/>
  <c r="L33" i="2"/>
  <c r="M33" i="2"/>
  <c r="M89" i="2"/>
  <c r="N33" i="2"/>
  <c r="N89" i="2"/>
  <c r="O33" i="2"/>
  <c r="O89" i="2"/>
  <c r="P33" i="2"/>
  <c r="P89" i="2"/>
  <c r="Q33" i="2"/>
  <c r="Q89" i="2"/>
  <c r="R33" i="2"/>
  <c r="R89" i="2"/>
  <c r="S33" i="2"/>
  <c r="S89" i="2"/>
  <c r="L89" i="2"/>
  <c r="G91" i="2"/>
  <c r="F110" i="2"/>
  <c r="G110" i="2"/>
  <c r="H110" i="2"/>
  <c r="H136" i="2"/>
  <c r="I110" i="2"/>
  <c r="I136" i="2"/>
  <c r="J110" i="2"/>
  <c r="K110" i="2"/>
  <c r="K136" i="2"/>
  <c r="L110" i="2"/>
  <c r="L136" i="2"/>
  <c r="M110" i="2"/>
  <c r="M136" i="2"/>
  <c r="N110" i="2"/>
  <c r="N136" i="2"/>
  <c r="O110" i="2"/>
  <c r="O136" i="2"/>
  <c r="P110" i="2"/>
  <c r="P136" i="2"/>
  <c r="Q110" i="2"/>
  <c r="Q136" i="2"/>
  <c r="R110" i="2"/>
  <c r="R136" i="2"/>
  <c r="S110" i="2"/>
  <c r="S136" i="2"/>
  <c r="G136" i="2"/>
  <c r="J136" i="2"/>
  <c r="D161" i="2"/>
  <c r="E161" i="2"/>
  <c r="F161" i="2"/>
  <c r="G161" i="2"/>
  <c r="H161" i="2"/>
  <c r="H183" i="2"/>
  <c r="I161" i="2"/>
  <c r="I183" i="2"/>
  <c r="J161" i="2"/>
  <c r="J183" i="2"/>
  <c r="K161" i="2"/>
  <c r="K183" i="2"/>
  <c r="L161" i="2"/>
  <c r="L183" i="2"/>
  <c r="L201" i="2"/>
  <c r="L223" i="2"/>
  <c r="M161" i="2"/>
  <c r="M183" i="2"/>
  <c r="N161" i="2"/>
  <c r="N183" i="2"/>
  <c r="O161" i="2"/>
  <c r="O183" i="2"/>
  <c r="P161" i="2"/>
  <c r="P183" i="2"/>
  <c r="Q161" i="2"/>
  <c r="Q183" i="2"/>
  <c r="R161" i="2"/>
  <c r="R183" i="2"/>
  <c r="S161" i="2"/>
  <c r="S183" i="2"/>
  <c r="D183" i="2"/>
  <c r="E183" i="2"/>
  <c r="G183" i="2"/>
  <c r="D201" i="2"/>
  <c r="E201" i="2"/>
  <c r="F201" i="2"/>
  <c r="G201" i="2"/>
  <c r="H201" i="2"/>
  <c r="H223" i="2"/>
  <c r="I201" i="2"/>
  <c r="I223" i="2"/>
  <c r="J201" i="2"/>
  <c r="J223" i="2"/>
  <c r="K201" i="2"/>
  <c r="K223" i="2"/>
  <c r="M201" i="2"/>
  <c r="M223" i="2"/>
  <c r="N201" i="2"/>
  <c r="N223" i="2"/>
  <c r="O201" i="2"/>
  <c r="O223" i="2"/>
  <c r="P201" i="2"/>
  <c r="P223" i="2"/>
  <c r="Q201" i="2"/>
  <c r="Q223" i="2"/>
  <c r="R201" i="2"/>
  <c r="R223" i="2"/>
  <c r="S201" i="2"/>
  <c r="S223" i="2"/>
  <c r="S225" i="2" s="1"/>
  <c r="F223" i="2"/>
  <c r="G223" i="2"/>
  <c r="G225" i="2"/>
  <c r="B42" i="1"/>
  <c r="B81" i="1" s="1"/>
  <c r="B41" i="1"/>
  <c r="B80" i="1" s="1"/>
  <c r="B40" i="1"/>
  <c r="B79" i="1" s="1"/>
  <c r="D42" i="1"/>
  <c r="D81" i="1" s="1"/>
  <c r="D41" i="1"/>
  <c r="D80" i="1" s="1"/>
  <c r="C41" i="1"/>
  <c r="C80" i="1" s="1"/>
  <c r="D40" i="1"/>
  <c r="D79" i="1" s="1"/>
  <c r="C40" i="1"/>
  <c r="C79" i="1" s="1"/>
  <c r="D39" i="1"/>
  <c r="D78" i="1" s="1"/>
  <c r="C42" i="1"/>
  <c r="C81" i="1" s="1"/>
  <c r="D38" i="1"/>
  <c r="D77" i="1" s="1"/>
  <c r="C38" i="1"/>
  <c r="C77" i="1" s="1"/>
  <c r="B38" i="1"/>
  <c r="B77" i="1" s="1"/>
  <c r="N91" i="2"/>
  <c r="C39" i="1"/>
  <c r="C78" i="1" s="1"/>
  <c r="P225" i="2" l="1"/>
  <c r="R139" i="2"/>
  <c r="H139" i="2"/>
  <c r="M225" i="2"/>
  <c r="Q91" i="2"/>
  <c r="G17" i="3"/>
  <c r="E22" i="3"/>
  <c r="E25" i="3" s="1"/>
  <c r="C22" i="3"/>
  <c r="C25" i="3" s="1"/>
  <c r="E10" i="3"/>
  <c r="E13" i="3" s="1"/>
  <c r="G10" i="3"/>
  <c r="G13" i="3" s="1"/>
  <c r="G20" i="3"/>
  <c r="H91" i="2"/>
  <c r="K91" i="2"/>
  <c r="I139" i="2"/>
  <c r="O91" i="2"/>
  <c r="J91" i="2"/>
  <c r="J225" i="2"/>
  <c r="Q185" i="2"/>
  <c r="J185" i="2"/>
  <c r="M91" i="2"/>
  <c r="J139" i="2"/>
  <c r="P185" i="2"/>
  <c r="O225" i="2"/>
  <c r="M185" i="2"/>
  <c r="S185" i="2"/>
  <c r="L185" i="2"/>
  <c r="P91" i="2"/>
  <c r="N185" i="2"/>
  <c r="N139" i="2"/>
  <c r="O185" i="2"/>
  <c r="S139" i="2"/>
  <c r="K139" i="2"/>
  <c r="I91" i="2"/>
  <c r="K185" i="2"/>
  <c r="T91" i="2"/>
  <c r="M139" i="2"/>
  <c r="R91" i="2"/>
  <c r="H225" i="2"/>
  <c r="L139" i="2"/>
  <c r="Q225" i="2"/>
  <c r="I225" i="2"/>
  <c r="O139" i="2"/>
  <c r="K225" i="2"/>
  <c r="L225" i="2"/>
  <c r="I185" i="2"/>
  <c r="Q139" i="2"/>
  <c r="L91" i="2"/>
  <c r="R225" i="2"/>
  <c r="N225" i="2"/>
  <c r="R185" i="2"/>
  <c r="H185" i="2"/>
  <c r="P139" i="2"/>
  <c r="S91" i="2"/>
  <c r="Z225" i="2"/>
  <c r="Y225" i="2"/>
  <c r="X225" i="2"/>
  <c r="W225" i="2"/>
  <c r="V225" i="2"/>
  <c r="U225" i="2"/>
  <c r="T225" i="2"/>
  <c r="Z185" i="2"/>
  <c r="Y185" i="2"/>
  <c r="X185" i="2"/>
  <c r="W185" i="2"/>
  <c r="V185" i="2"/>
  <c r="U185" i="2"/>
  <c r="T185" i="2"/>
  <c r="Z139" i="2"/>
  <c r="Y139" i="2"/>
  <c r="X139" i="2"/>
  <c r="W139" i="2"/>
  <c r="V139" i="2"/>
  <c r="U139" i="2"/>
  <c r="T139" i="2"/>
  <c r="Z91" i="2"/>
  <c r="Y91" i="2"/>
  <c r="X91" i="2"/>
  <c r="W91" i="2"/>
  <c r="V91" i="2"/>
  <c r="U91" i="2"/>
  <c r="E37" i="1"/>
  <c r="E76" i="1" s="1"/>
  <c r="E77" i="1"/>
  <c r="E80" i="1"/>
  <c r="E79" i="1"/>
  <c r="E78" i="1"/>
  <c r="E81" i="1"/>
  <c r="G22" i="3" l="1"/>
  <c r="G25" i="3" s="1"/>
  <c r="L228" i="2"/>
</calcChain>
</file>

<file path=xl/sharedStrings.xml><?xml version="1.0" encoding="utf-8"?>
<sst xmlns="http://schemas.openxmlformats.org/spreadsheetml/2006/main" count="709" uniqueCount="387">
  <si>
    <t>A2650</t>
  </si>
  <si>
    <t>Sales, Other</t>
  </si>
  <si>
    <t>A2655</t>
  </si>
  <si>
    <t>Sale of Equipment</t>
  </si>
  <si>
    <t>A2665</t>
  </si>
  <si>
    <t>Insurance Recovery</t>
  </si>
  <si>
    <t>State Retirement System</t>
  </si>
  <si>
    <t>B9010.8</t>
  </si>
  <si>
    <t>Social Security Emp.</t>
  </si>
  <si>
    <t>A5031</t>
  </si>
  <si>
    <t>Total Revenues</t>
  </si>
  <si>
    <t xml:space="preserve">Actual </t>
  </si>
  <si>
    <t>A1110.4</t>
  </si>
  <si>
    <t>Supervisor/Personal Services</t>
  </si>
  <si>
    <t>LESS</t>
  </si>
  <si>
    <t>AMOUNT</t>
  </si>
  <si>
    <t>AND PROVISIONS</t>
  </si>
  <si>
    <t>ESTIMATED</t>
  </si>
  <si>
    <t>UNEXPENDED</t>
  </si>
  <si>
    <t>Zoning Officer</t>
  </si>
  <si>
    <t>B3610.1</t>
  </si>
  <si>
    <t>B3610.2</t>
  </si>
  <si>
    <t>Contractual Expenses</t>
  </si>
  <si>
    <t>B3610.4</t>
  </si>
  <si>
    <t>Personal Services</t>
  </si>
  <si>
    <t>B4020.4</t>
  </si>
  <si>
    <t>Youth Officer</t>
  </si>
  <si>
    <t>B7310.1</t>
  </si>
  <si>
    <t>B7310.2</t>
  </si>
  <si>
    <t>Contractual Expenses (Youth)</t>
  </si>
  <si>
    <t>B7310.4</t>
  </si>
  <si>
    <t>Contractual Expenses(Library)</t>
  </si>
  <si>
    <t>Town Clerk/Personal Services</t>
  </si>
  <si>
    <t>Elected</t>
  </si>
  <si>
    <t>Appointed</t>
  </si>
  <si>
    <t>Planning Attorney</t>
  </si>
  <si>
    <t>A1620.2</t>
  </si>
  <si>
    <t>A1620.4</t>
  </si>
  <si>
    <t xml:space="preserve">   Grounds</t>
  </si>
  <si>
    <t>A1620.41</t>
  </si>
  <si>
    <t>A1620.42</t>
  </si>
  <si>
    <t>Buildings Capital Expense</t>
  </si>
  <si>
    <t>A1620.43</t>
  </si>
  <si>
    <t>Actual</t>
    <phoneticPr fontId="21" type="noConversion"/>
  </si>
  <si>
    <t>"A" GENERAL-TOWNWIDE</t>
  </si>
  <si>
    <t>"B" GENERAL - OUTSIDE</t>
  </si>
  <si>
    <t>"DA" HWY - TOWNWIDE</t>
  </si>
  <si>
    <t>Rental of Equipment</t>
  </si>
  <si>
    <t>DA2414</t>
  </si>
  <si>
    <t>Sale of Scrap &amp; Excess Materials</t>
  </si>
  <si>
    <t>DA2650</t>
  </si>
  <si>
    <t>DA2655</t>
  </si>
  <si>
    <t>DA2665</t>
  </si>
  <si>
    <t>DA2680</t>
  </si>
  <si>
    <t>Interfund Revenues</t>
  </si>
  <si>
    <t>DA2801</t>
  </si>
  <si>
    <t>"DB" - HWY - OUTSIDE</t>
  </si>
  <si>
    <t>SPECIAL DISTRICTS</t>
  </si>
  <si>
    <t>OTSEGO FIRE PROTECTION</t>
  </si>
  <si>
    <t>DB - HIGHWAY FUND REVENUES</t>
  </si>
  <si>
    <t>DB - HIGHWAY FUND APPROPRIATIONS</t>
  </si>
  <si>
    <t>DB - HIGHWAY FUND NET INCOME</t>
  </si>
  <si>
    <t xml:space="preserve">   Utilities</t>
  </si>
  <si>
    <t>Town Board Attn</t>
  </si>
  <si>
    <t>Mortgage Tax</t>
  </si>
  <si>
    <t>State Retirement</t>
  </si>
  <si>
    <t>A9010.8</t>
  </si>
  <si>
    <t>Town Clerk</t>
  </si>
  <si>
    <t>Council Members</t>
  </si>
  <si>
    <t>Hwy Super</t>
  </si>
  <si>
    <t>BUDGET WORKSHEET</t>
  </si>
  <si>
    <t>A - GENERAL FUND  - TOWNWIDE</t>
  </si>
  <si>
    <t>2001</t>
  </si>
  <si>
    <t>2002</t>
  </si>
  <si>
    <t>2003</t>
  </si>
  <si>
    <t>2004</t>
  </si>
  <si>
    <t>2005</t>
  </si>
  <si>
    <t>2006</t>
  </si>
  <si>
    <t>Actual</t>
  </si>
  <si>
    <t>CODE</t>
  </si>
  <si>
    <t>Budget</t>
  </si>
  <si>
    <t>Proposed</t>
  </si>
  <si>
    <t>Real Property Taxes</t>
  </si>
  <si>
    <t>A1001</t>
  </si>
  <si>
    <t>Interest and Penalties</t>
  </si>
  <si>
    <t xml:space="preserve">       on Real Prop. Taxes</t>
  </si>
  <si>
    <t>A1090</t>
  </si>
  <si>
    <t>Sales Tax Revenue</t>
  </si>
  <si>
    <t>A1120</t>
  </si>
  <si>
    <t>Clerk Fees</t>
  </si>
  <si>
    <t>A1255</t>
  </si>
  <si>
    <t>PILOT</t>
  </si>
  <si>
    <t>A1955</t>
  </si>
  <si>
    <t>Interest &amp; Earnings</t>
  </si>
  <si>
    <t>A2401</t>
  </si>
  <si>
    <t>Dog Licenses</t>
  </si>
  <si>
    <t>A2544</t>
  </si>
  <si>
    <t>Fines &amp; Forfeited Bail</t>
  </si>
  <si>
    <t>A2610</t>
  </si>
  <si>
    <t>Fines &amp; Forfeited Bail (DA funds)</t>
  </si>
  <si>
    <t>Fines &amp; Dog Pen Cases</t>
  </si>
  <si>
    <t>A2611</t>
  </si>
  <si>
    <t>Sale of Scrap</t>
  </si>
  <si>
    <t>court clerk</t>
  </si>
  <si>
    <t>Court Clerk (pking part time)</t>
  </si>
  <si>
    <t>A1110.2</t>
  </si>
  <si>
    <t>Capital Reserve</t>
    <phoneticPr fontId="21" type="noConversion"/>
  </si>
  <si>
    <t>Equipment Reserve</t>
    <phoneticPr fontId="21" type="noConversion"/>
  </si>
  <si>
    <t>Hosp. &amp; Medical Ins.</t>
  </si>
  <si>
    <t>DA9060.8</t>
  </si>
  <si>
    <t>Installment purchase, principal</t>
  </si>
  <si>
    <t>DA97856</t>
  </si>
  <si>
    <t>Installment purchase, interest</t>
  </si>
  <si>
    <t>DA97857</t>
  </si>
  <si>
    <t>Transfer to hwy equip reserves</t>
  </si>
  <si>
    <t>DA9950</t>
  </si>
  <si>
    <t>A1410.1</t>
  </si>
  <si>
    <t>A1220.1</t>
  </si>
  <si>
    <t>A1220.2</t>
  </si>
  <si>
    <t>_________</t>
  </si>
  <si>
    <t>A1220.4</t>
  </si>
  <si>
    <t>Contractual Exp/Ind Audit</t>
  </si>
  <si>
    <t>A1320.4</t>
  </si>
  <si>
    <t>Assessor/Personal Services</t>
  </si>
  <si>
    <t>A1355.1</t>
  </si>
  <si>
    <t>A1355.2</t>
  </si>
  <si>
    <t>A1355.4</t>
  </si>
  <si>
    <t>Contractual Exp. (reval)</t>
  </si>
  <si>
    <t>FISCAL AGENT FEE</t>
  </si>
  <si>
    <t>A1380.4</t>
  </si>
  <si>
    <t>Buildings/Personal Services</t>
  </si>
  <si>
    <t>A1620.1</t>
  </si>
  <si>
    <t>DB1001</t>
  </si>
  <si>
    <t>Distribution by County/Sales Tax</t>
  </si>
  <si>
    <t>DB1120</t>
  </si>
  <si>
    <t>DB2401</t>
  </si>
  <si>
    <t>DB2680</t>
  </si>
  <si>
    <t>Consolidated Highway (CHIPS)</t>
  </si>
  <si>
    <t>DB3501</t>
  </si>
  <si>
    <t>Unallocated Insur.</t>
  </si>
  <si>
    <t>A1910.4</t>
  </si>
  <si>
    <t>Muni Assoc. Dues</t>
  </si>
  <si>
    <t>A1920.4</t>
  </si>
  <si>
    <t>Dog Control/Personal Services</t>
  </si>
  <si>
    <t>A3510.1</t>
  </si>
  <si>
    <t>A3510.4</t>
  </si>
  <si>
    <t>Highway/Personal Services</t>
  </si>
  <si>
    <t>A5010.1</t>
  </si>
  <si>
    <t>A5010.2</t>
  </si>
  <si>
    <t>A5010.4</t>
  </si>
  <si>
    <t>A -  FUND APPROPRIATIONS</t>
  </si>
  <si>
    <t>A - FUND REVENUES</t>
  </si>
  <si>
    <t>Total Appropriations</t>
  </si>
  <si>
    <t>A - FUND NET INCOME</t>
  </si>
  <si>
    <t>B - FUND REVENUES</t>
  </si>
  <si>
    <t>B - FUND APPROPRIATIONS</t>
  </si>
  <si>
    <t>B - FUND NET INCOME</t>
  </si>
  <si>
    <t>DA - HIGHWAY FUND  REVENUES</t>
  </si>
  <si>
    <t>DA - HIGHWAY FUND  APPROPRIATIONS</t>
  </si>
  <si>
    <t>DA - HIGHWAY FUND NET INCOME</t>
  </si>
  <si>
    <t>DB - HIGHWAY FUND TOWN OUTSIDE VILLAGE</t>
  </si>
  <si>
    <t>Highway Garage Utilities</t>
  </si>
  <si>
    <t>A51324</t>
  </si>
  <si>
    <t>Maintenace of streets- cont exp</t>
  </si>
  <si>
    <t>DB5110.4</t>
  </si>
  <si>
    <t>Permanent Improvements</t>
  </si>
  <si>
    <t>State retirement- Employee Benefits</t>
  </si>
  <si>
    <t>DB9010.8</t>
  </si>
  <si>
    <t>A8810.0</t>
  </si>
  <si>
    <t>Emergency Disaster work</t>
  </si>
  <si>
    <t>Revenue Sharing, per Capita</t>
  </si>
  <si>
    <t>A3001</t>
  </si>
  <si>
    <t>B4020.1</t>
    <phoneticPr fontId="21" type="noConversion"/>
  </si>
  <si>
    <t>Registrar Vital Statistics</t>
    <phoneticPr fontId="21" type="noConversion"/>
  </si>
  <si>
    <t>Capital Reserve-Building</t>
  </si>
  <si>
    <t>A962</t>
  </si>
  <si>
    <t>Justice Court Assist.</t>
  </si>
  <si>
    <t>A3089</t>
  </si>
  <si>
    <t>B1001</t>
  </si>
  <si>
    <t>B1170</t>
  </si>
  <si>
    <t>Demolition Permit Charges</t>
  </si>
  <si>
    <t>B1570</t>
  </si>
  <si>
    <t>Vital Statistics Fees</t>
  </si>
  <si>
    <t>B1603</t>
  </si>
  <si>
    <t>Garbage/Personal Services</t>
  </si>
  <si>
    <t>A8160.1</t>
  </si>
  <si>
    <t>A8160.4</t>
  </si>
  <si>
    <t>Cemetery Fund</t>
  </si>
  <si>
    <t>APPROPRIATIONS</t>
  </si>
  <si>
    <t>DA</t>
  </si>
  <si>
    <t>DB</t>
  </si>
  <si>
    <t>Total Fund Balance</t>
  </si>
  <si>
    <t>Social Security</t>
  </si>
  <si>
    <t>A9030.8</t>
  </si>
  <si>
    <t>Life Insurance</t>
  </si>
  <si>
    <t>Unemployment Ins.</t>
  </si>
  <si>
    <t>Disability Ins.</t>
  </si>
  <si>
    <t>B - GENERAL FUND  - TOWN OUTSIDE VILLAGE</t>
  </si>
  <si>
    <t>Distribution by County/sales tax</t>
  </si>
  <si>
    <t>B1120</t>
  </si>
  <si>
    <t>Franchises</t>
  </si>
  <si>
    <t>Judgements and Claims</t>
  </si>
  <si>
    <t>Zoning Fees</t>
  </si>
  <si>
    <t>B2110</t>
  </si>
  <si>
    <t>B7410.4</t>
  </si>
  <si>
    <t>Zoning Clerk</t>
  </si>
  <si>
    <t>B8010.1</t>
  </si>
  <si>
    <t>B8010.2</t>
  </si>
  <si>
    <t>B8010.4</t>
  </si>
  <si>
    <t>Planning Board Clerk</t>
  </si>
  <si>
    <t>B8020.1</t>
  </si>
  <si>
    <t>Planning Board Atty</t>
  </si>
  <si>
    <t>TO BE RAISED</t>
  </si>
  <si>
    <t>FUND</t>
  </si>
  <si>
    <t>FOR OTHER USES</t>
  </si>
  <si>
    <t>REVENUES</t>
  </si>
  <si>
    <t>BALANCE</t>
  </si>
  <si>
    <t>BY PROP TAXES</t>
  </si>
  <si>
    <t>2018 Budget</t>
  </si>
  <si>
    <t>GRAND TOTALS 2018</t>
  </si>
  <si>
    <t>Medical &amp; Health Insurance</t>
    <phoneticPr fontId="21" type="noConversion"/>
  </si>
  <si>
    <t>A90608</t>
    <phoneticPr fontId="21" type="noConversion"/>
  </si>
  <si>
    <t>DA - HIGHWAY FUND  - TOWNWIDE</t>
  </si>
  <si>
    <t>DA1001</t>
  </si>
  <si>
    <t>Sales Tax-County</t>
  </si>
  <si>
    <t>DA1120</t>
  </si>
  <si>
    <t>Svcs for Other Gov'ts</t>
  </si>
  <si>
    <t>Mach/Contractual Exp.</t>
  </si>
  <si>
    <t>DA5130.4</t>
  </si>
  <si>
    <t>Snow Removal/Person Serv</t>
  </si>
  <si>
    <t>DA5142.1</t>
  </si>
  <si>
    <t>DA5142.4</t>
  </si>
  <si>
    <t>Street Lgt/Contractual Exp.</t>
  </si>
  <si>
    <t>A5182.4</t>
  </si>
  <si>
    <t>DB5130.4</t>
  </si>
  <si>
    <t>DB8760</t>
  </si>
  <si>
    <t>Refund of Prior Yr Exp.</t>
  </si>
  <si>
    <t>A2701</t>
  </si>
  <si>
    <t>Misc. Revenue</t>
  </si>
  <si>
    <t>A2770</t>
  </si>
  <si>
    <t>B8020.4</t>
  </si>
  <si>
    <t>DA5130.2</t>
  </si>
  <si>
    <t>DA9010.8</t>
  </si>
  <si>
    <t>DA9030.8</t>
  </si>
  <si>
    <t>Workers' Comp.</t>
  </si>
  <si>
    <t>DA9040.8</t>
  </si>
  <si>
    <t>DA9045.8</t>
  </si>
  <si>
    <t>DA9050.8</t>
  </si>
  <si>
    <t>DA9055.8</t>
  </si>
  <si>
    <t>2019 Budget</t>
  </si>
  <si>
    <t>SCHUYLER LAKE FD</t>
  </si>
  <si>
    <t>FLY CREEK FD</t>
  </si>
  <si>
    <t>FLY CREEK LIGHT DIST</t>
  </si>
  <si>
    <t>A2680</t>
  </si>
  <si>
    <t>Justices (2)</t>
  </si>
  <si>
    <t>A3005</t>
  </si>
  <si>
    <t>Star Program</t>
  </si>
  <si>
    <t>A3040</t>
  </si>
  <si>
    <t xml:space="preserve"> </t>
  </si>
  <si>
    <t>Supervisor</t>
  </si>
  <si>
    <t>B9030.8</t>
  </si>
  <si>
    <t>Aid, Grants (Court Security)</t>
  </si>
  <si>
    <t>A3989</t>
  </si>
  <si>
    <t>TOTAL</t>
  </si>
  <si>
    <t>Assessor</t>
  </si>
  <si>
    <t>BAR</t>
  </si>
  <si>
    <t>Aid, Grants (Home &amp; Comm.)</t>
  </si>
  <si>
    <t>Interfund transfer revenue</t>
  </si>
  <si>
    <t>Pt Time CC</t>
  </si>
  <si>
    <t>ZEO</t>
  </si>
  <si>
    <t>PB &amp; ZBA  Clerk</t>
  </si>
  <si>
    <t>Dog control off.</t>
  </si>
  <si>
    <t>Town Board/Personal Services</t>
  </si>
  <si>
    <t>A1010.1</t>
  </si>
  <si>
    <t>Equipment</t>
  </si>
  <si>
    <t>Contractual Exp.</t>
  </si>
  <si>
    <t>A1010.4</t>
  </si>
  <si>
    <t>Court/Personal Services</t>
  </si>
  <si>
    <t>A1110.1</t>
  </si>
  <si>
    <t>Court Clerk</t>
  </si>
  <si>
    <t xml:space="preserve">A1110.1 </t>
  </si>
  <si>
    <t>Planning Bd. Fees</t>
  </si>
  <si>
    <t>B2115</t>
  </si>
  <si>
    <t>B2401</t>
  </si>
  <si>
    <t>Building Permits</t>
  </si>
  <si>
    <t>B2555</t>
  </si>
  <si>
    <t>Other Permits</t>
  </si>
  <si>
    <t>B2590</t>
  </si>
  <si>
    <t>ActuaL</t>
  </si>
  <si>
    <t>B1930.4</t>
  </si>
  <si>
    <t>A1410.2</t>
  </si>
  <si>
    <t>A1410.4</t>
  </si>
  <si>
    <t>Attorney/Personal Services</t>
  </si>
  <si>
    <t>A1420.1</t>
  </si>
  <si>
    <t>A1420.2</t>
  </si>
  <si>
    <r>
      <t xml:space="preserve">Contractual Exp. </t>
    </r>
    <r>
      <rPr>
        <sz val="10"/>
        <color indexed="8"/>
        <rFont val="Arial"/>
        <family val="2"/>
      </rPr>
      <t>(non-assessing legal)</t>
    </r>
  </si>
  <si>
    <t>A1420.4</t>
  </si>
  <si>
    <t>Engineer/Personal Services</t>
  </si>
  <si>
    <t>A1440.1</t>
  </si>
  <si>
    <t>A1440.4</t>
  </si>
  <si>
    <t>DA2300</t>
  </si>
  <si>
    <t>Snow Removal-Other Gov</t>
  </si>
  <si>
    <t>DA2302</t>
  </si>
  <si>
    <t>DA2401</t>
  </si>
  <si>
    <t>Interfund transfer</t>
  </si>
  <si>
    <t>DA5031</t>
  </si>
  <si>
    <t>Interfund transfer for debt service</t>
  </si>
  <si>
    <t>DA5050</t>
  </si>
  <si>
    <t>actual</t>
  </si>
  <si>
    <t>Contractual Exp/Bridges</t>
  </si>
  <si>
    <t>DA5120.4</t>
  </si>
  <si>
    <t>DA5130.1</t>
  </si>
  <si>
    <t>State Aid Emerg Disaster Assis</t>
  </si>
  <si>
    <t>DB3960</t>
  </si>
  <si>
    <t>Fed Emerg Disaster Assist</t>
  </si>
  <si>
    <t>DB4960</t>
  </si>
  <si>
    <t>Interfund Transfers</t>
  </si>
  <si>
    <t>Vets/Personal Services</t>
  </si>
  <si>
    <t>A6510.1</t>
  </si>
  <si>
    <t>A6510.4</t>
  </si>
  <si>
    <t>DB51204</t>
  </si>
  <si>
    <t>Equipment, cont. expense</t>
  </si>
  <si>
    <t>DB5031</t>
  </si>
  <si>
    <t>2020 Budget</t>
    <phoneticPr fontId="21" type="noConversion"/>
  </si>
  <si>
    <t>2019 Budget</t>
    <phoneticPr fontId="21" type="noConversion"/>
  </si>
  <si>
    <t>GRAND TOTALS 2020</t>
    <phoneticPr fontId="21" type="noConversion"/>
  </si>
  <si>
    <t>GRAND TOTALS 2019</t>
    <phoneticPr fontId="21" type="noConversion"/>
  </si>
  <si>
    <t>SUB-TOTAL 2018</t>
  </si>
  <si>
    <t>Maintenance of Streets Pers Serv</t>
  </si>
  <si>
    <t>DB5110.1</t>
  </si>
  <si>
    <t>DB5112.4</t>
  </si>
  <si>
    <t>Maintenance of Bridges</t>
  </si>
  <si>
    <t>DB9030.8</t>
  </si>
  <si>
    <t>DB9045.8</t>
  </si>
  <si>
    <t>DB9050.8</t>
  </si>
  <si>
    <t>Disability Insurance - Emp. Benefits</t>
  </si>
  <si>
    <t>DB9055.8</t>
  </si>
  <si>
    <t>Unemployment Insurance</t>
  </si>
  <si>
    <t>DB90508</t>
  </si>
  <si>
    <t>DB9060.8</t>
  </si>
  <si>
    <t>Interfund expense</t>
  </si>
  <si>
    <t>DB9901</t>
  </si>
  <si>
    <t>DB9950</t>
  </si>
  <si>
    <t>Fund</t>
  </si>
  <si>
    <t>A</t>
  </si>
  <si>
    <t>B</t>
  </si>
  <si>
    <t>2021  Budget</t>
  </si>
  <si>
    <t>SUB-TOTAL 2021</t>
  </si>
  <si>
    <t>GRAND TOTALS 2021</t>
  </si>
  <si>
    <t>2021 Budget</t>
  </si>
  <si>
    <t>TOWN OF OTSEGO BUDGET 2021 draft</t>
  </si>
  <si>
    <t>DAASNY Grant</t>
  </si>
  <si>
    <t>2022 Budget</t>
  </si>
  <si>
    <t>2022  Budget</t>
  </si>
  <si>
    <t>GRAND TOTALS 2022</t>
  </si>
  <si>
    <t>salt shed</t>
  </si>
  <si>
    <t>bar</t>
  </si>
  <si>
    <t>truck payment</t>
  </si>
  <si>
    <t>$17.50/hour</t>
  </si>
  <si>
    <t>2020 Budget</t>
  </si>
  <si>
    <t>2023 Budget</t>
  </si>
  <si>
    <t>2023  Budget</t>
  </si>
  <si>
    <t>SUB-TOTAL 2023</t>
  </si>
  <si>
    <t>SUB-TOTAL 2022</t>
  </si>
  <si>
    <t>SUB-TOTAL 2020</t>
  </si>
  <si>
    <t>SUB-TOTAL 2019</t>
  </si>
  <si>
    <t>GRAND TOTALS 2023</t>
  </si>
  <si>
    <t>Gifts And Donations</t>
  </si>
  <si>
    <t>DA2705</t>
  </si>
  <si>
    <t>ARPA</t>
  </si>
  <si>
    <t>ARPA Money</t>
  </si>
  <si>
    <t>2021-2022</t>
  </si>
  <si>
    <t>2022-2023</t>
  </si>
  <si>
    <t xml:space="preserve"> Expected Ending Balance 2022</t>
  </si>
  <si>
    <t>Expected Ending Balance 2023</t>
  </si>
  <si>
    <t>Budgeted Gain/Loss in 2022</t>
  </si>
  <si>
    <t>Budgeted Gain/Loss in 2023</t>
  </si>
  <si>
    <t>Actual Gain/Loss in 2021</t>
  </si>
  <si>
    <t>Actual Opening Balance 1/1/21</t>
  </si>
  <si>
    <t>Actual End Balance 12/31/21</t>
  </si>
  <si>
    <t>Actual Opening Balance 1/1/22</t>
  </si>
  <si>
    <t>Expected End Balance 12/31/22</t>
  </si>
  <si>
    <t>17.50/hour</t>
  </si>
  <si>
    <t>26,563 (No ARPA)</t>
  </si>
  <si>
    <t>25852 (No ARPA)</t>
  </si>
  <si>
    <t>711 (No ARPA)</t>
  </si>
  <si>
    <t>2023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</si>
</sst>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164" formatCode="_(\$* #,##0.00_);_(\$* \(#,##0.00\);_(\$* \-??_);_(@_)"/>
    <numFmt numFmtId="165" formatCode="\$#,##0"/>
    <numFmt numFmtId="166" formatCode="#,##0;[Red]#,##0"/>
    <numFmt numFmtId="167" formatCode="0_);[Red]\(0\)"/>
    <numFmt numFmtId="168" formatCode="#,##0;\(#,##0\)"/>
    <numFmt numFmtId="169" formatCode="\$#,##0_);[Red]&quot;($&quot;#,##0\)"/>
    <numFmt numFmtId="170" formatCode="&quot;$&quot;#,##0"/>
    <numFmt numFmtId="171" formatCode="&quot;$&quot;#,##0.00"/>
  </numFmts>
  <fonts count="25" x14ac:knownFonts="1">
    <font>
      <sz val="12"/>
      <color indexed="8"/>
      <name val="Arial"/>
      <family val="2"/>
    </font>
    <font>
      <sz val="9"/>
      <color indexed="8"/>
      <name val="Geneva"/>
      <family val="2"/>
    </font>
    <font>
      <sz val="12"/>
      <color indexed="8"/>
      <name val="Times New Roman"/>
      <family val="1"/>
    </font>
    <font>
      <i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u/>
      <sz val="12"/>
      <color indexed="8"/>
      <name val="Arial"/>
      <family val="2"/>
    </font>
    <font>
      <b/>
      <sz val="9"/>
      <color indexed="22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color indexed="8"/>
      <name val="Arial"/>
      <family val="2"/>
    </font>
    <font>
      <sz val="12"/>
      <color indexed="10"/>
      <name val="Arial"/>
      <family val="2"/>
    </font>
    <font>
      <b/>
      <u/>
      <sz val="14"/>
      <color indexed="8"/>
      <name val="Arial"/>
      <family val="2"/>
    </font>
    <font>
      <sz val="12"/>
      <name val="Arial"/>
      <family val="2"/>
    </font>
    <font>
      <b/>
      <sz val="12"/>
      <color indexed="17"/>
      <name val="Arial"/>
      <family val="2"/>
    </font>
    <font>
      <u/>
      <sz val="10"/>
      <color indexed="8"/>
      <name val="Arial"/>
      <family val="2"/>
    </font>
    <font>
      <sz val="12"/>
      <color indexed="8"/>
      <name val="Arial"/>
      <family val="2"/>
    </font>
    <font>
      <sz val="8"/>
      <name val="Verdana"/>
      <family val="2"/>
    </font>
    <font>
      <b/>
      <u/>
      <sz val="10"/>
      <color indexed="8"/>
      <name val="Arial"/>
      <family val="2"/>
    </font>
    <font>
      <sz val="10"/>
      <color theme="1"/>
      <name val="Arial"/>
      <family val="2"/>
    </font>
    <font>
      <b/>
      <u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0" fillId="0" borderId="0">
      <protection locked="0"/>
    </xf>
    <xf numFmtId="164" fontId="20" fillId="0" borderId="0" applyFill="0" applyBorder="0" applyAlignment="0" applyProtection="0"/>
    <xf numFmtId="0" fontId="20" fillId="0" borderId="0">
      <protection locked="0"/>
    </xf>
    <xf numFmtId="0" fontId="1" fillId="0" borderId="0">
      <protection locked="0"/>
    </xf>
    <xf numFmtId="0" fontId="2" fillId="0" borderId="0">
      <protection locked="0"/>
    </xf>
    <xf numFmtId="0" fontId="3" fillId="0" borderId="0">
      <protection locked="0"/>
    </xf>
    <xf numFmtId="0" fontId="4" fillId="0" borderId="0">
      <protection locked="0"/>
    </xf>
    <xf numFmtId="9" fontId="20" fillId="0" borderId="0" applyFill="0" applyBorder="0" applyAlignment="0" applyProtection="0"/>
  </cellStyleXfs>
  <cellXfs count="238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3" fontId="0" fillId="0" borderId="0" xfId="0" applyNumberFormat="1"/>
    <xf numFmtId="0" fontId="10" fillId="0" borderId="0" xfId="0" applyFont="1" applyAlignment="1">
      <alignment horizontal="center"/>
    </xf>
    <xf numFmtId="17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165" fontId="13" fillId="2" borderId="0" xfId="2" applyNumberFormat="1" applyFont="1" applyFill="1" applyBorder="1" applyAlignment="1" applyProtection="1">
      <alignment horizontal="right"/>
    </xf>
    <xf numFmtId="166" fontId="13" fillId="0" borderId="0" xfId="0" applyNumberFormat="1" applyFont="1" applyAlignment="1">
      <alignment horizontal="right"/>
    </xf>
    <xf numFmtId="166" fontId="8" fillId="0" borderId="0" xfId="0" applyNumberFormat="1" applyFont="1"/>
    <xf numFmtId="166" fontId="11" fillId="0" borderId="0" xfId="0" applyNumberFormat="1" applyFont="1"/>
    <xf numFmtId="3" fontId="11" fillId="0" borderId="0" xfId="0" applyNumberFormat="1" applyFont="1" applyAlignment="1">
      <alignment horizontal="center"/>
    </xf>
    <xf numFmtId="165" fontId="8" fillId="2" borderId="0" xfId="2" applyNumberFormat="1" applyFont="1" applyFill="1" applyBorder="1" applyAlignment="1" applyProtection="1">
      <alignment horizontal="right"/>
    </xf>
    <xf numFmtId="3" fontId="8" fillId="0" borderId="0" xfId="0" applyNumberFormat="1" applyFont="1"/>
    <xf numFmtId="9" fontId="0" fillId="0" borderId="0" xfId="0" applyNumberFormat="1"/>
    <xf numFmtId="165" fontId="11" fillId="0" borderId="0" xfId="0" applyNumberFormat="1" applyFont="1"/>
    <xf numFmtId="9" fontId="11" fillId="0" borderId="0" xfId="8" applyFont="1" applyFill="1" applyBorder="1" applyAlignment="1" applyProtection="1"/>
    <xf numFmtId="0" fontId="11" fillId="0" borderId="0" xfId="0" applyFont="1"/>
    <xf numFmtId="38" fontId="0" fillId="0" borderId="0" xfId="0" applyNumberFormat="1"/>
    <xf numFmtId="9" fontId="0" fillId="0" borderId="0" xfId="8" applyFont="1" applyFill="1" applyBorder="1" applyAlignment="1" applyProtection="1"/>
    <xf numFmtId="0" fontId="15" fillId="0" borderId="0" xfId="0" applyFont="1"/>
    <xf numFmtId="165" fontId="8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right"/>
    </xf>
    <xf numFmtId="10" fontId="11" fillId="0" borderId="0" xfId="0" applyNumberFormat="1" applyFont="1"/>
    <xf numFmtId="3" fontId="11" fillId="0" borderId="0" xfId="0" applyNumberFormat="1" applyFont="1"/>
    <xf numFmtId="3" fontId="8" fillId="0" borderId="0" xfId="0" applyNumberFormat="1" applyFont="1" applyAlignment="1">
      <alignment horizontal="center"/>
    </xf>
    <xf numFmtId="0" fontId="20" fillId="0" borderId="0" xfId="3">
      <protection locked="0"/>
    </xf>
    <xf numFmtId="0" fontId="16" fillId="0" borderId="0" xfId="0" applyFont="1" applyProtection="1">
      <protection locked="0"/>
    </xf>
    <xf numFmtId="0" fontId="20" fillId="0" borderId="0" xfId="3" applyAlignment="1">
      <alignment horizontal="center"/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3" fontId="14" fillId="0" borderId="0" xfId="0" applyNumberFormat="1" applyFont="1" applyAlignment="1" applyProtection="1">
      <alignment horizontal="right"/>
      <protection locked="0"/>
    </xf>
    <xf numFmtId="3" fontId="20" fillId="0" borderId="0" xfId="3" applyNumberFormat="1" applyAlignment="1">
      <alignment horizontal="center"/>
      <protection locked="0"/>
    </xf>
    <xf numFmtId="167" fontId="0" fillId="0" borderId="0" xfId="0" applyNumberFormat="1"/>
    <xf numFmtId="3" fontId="14" fillId="0" borderId="0" xfId="0" applyNumberFormat="1" applyFont="1" applyProtection="1">
      <protection locked="0"/>
    </xf>
    <xf numFmtId="0" fontId="17" fillId="0" borderId="0" xfId="0" applyFont="1"/>
    <xf numFmtId="3" fontId="0" fillId="0" borderId="0" xfId="0" applyNumberFormat="1" applyProtection="1">
      <protection locked="0"/>
    </xf>
    <xf numFmtId="3" fontId="0" fillId="0" borderId="0" xfId="0" applyNumberFormat="1" applyAlignment="1" applyProtection="1">
      <alignment horizontal="left"/>
      <protection locked="0"/>
    </xf>
    <xf numFmtId="3" fontId="20" fillId="0" borderId="0" xfId="3" applyNumberFormat="1">
      <protection locked="0"/>
    </xf>
    <xf numFmtId="0" fontId="0" fillId="0" borderId="0" xfId="3" applyFont="1">
      <protection locked="0"/>
    </xf>
    <xf numFmtId="168" fontId="20" fillId="0" borderId="0" xfId="3" applyNumberFormat="1">
      <protection locked="0"/>
    </xf>
    <xf numFmtId="38" fontId="20" fillId="0" borderId="0" xfId="3" applyNumberFormat="1">
      <protection locked="0"/>
    </xf>
    <xf numFmtId="167" fontId="20" fillId="0" borderId="0" xfId="3" applyNumberFormat="1">
      <protection locked="0"/>
    </xf>
    <xf numFmtId="3" fontId="0" fillId="0" borderId="0" xfId="3" applyNumberFormat="1" applyFont="1" applyAlignment="1">
      <alignment horizontal="center"/>
      <protection locked="0"/>
    </xf>
    <xf numFmtId="4" fontId="14" fillId="0" borderId="0" xfId="0" applyNumberFormat="1" applyFont="1" applyProtection="1">
      <protection locked="0"/>
    </xf>
    <xf numFmtId="4" fontId="0" fillId="0" borderId="0" xfId="0" applyNumberFormat="1" applyProtection="1">
      <protection locked="0"/>
    </xf>
    <xf numFmtId="3" fontId="8" fillId="0" borderId="0" xfId="0" applyNumberFormat="1" applyFont="1" applyProtection="1">
      <protection locked="0"/>
    </xf>
    <xf numFmtId="0" fontId="8" fillId="0" borderId="0" xfId="0" applyFont="1" applyAlignment="1">
      <alignment horizontal="center"/>
    </xf>
    <xf numFmtId="37" fontId="8" fillId="0" borderId="0" xfId="0" applyNumberFormat="1" applyFont="1" applyAlignment="1">
      <alignment horizontal="center"/>
    </xf>
    <xf numFmtId="37" fontId="8" fillId="0" borderId="0" xfId="0" applyNumberFormat="1" applyFont="1"/>
    <xf numFmtId="37" fontId="8" fillId="0" borderId="0" xfId="0" applyNumberFormat="1" applyFont="1" applyAlignment="1">
      <alignment horizontal="left"/>
    </xf>
    <xf numFmtId="169" fontId="0" fillId="0" borderId="0" xfId="0" applyNumberFormat="1"/>
    <xf numFmtId="169" fontId="6" fillId="0" borderId="0" xfId="0" applyNumberFormat="1" applyFont="1"/>
    <xf numFmtId="3" fontId="5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19" fillId="0" borderId="1" xfId="0" applyFont="1" applyBorder="1" applyAlignment="1">
      <alignment horizontal="center"/>
    </xf>
    <xf numFmtId="165" fontId="8" fillId="0" borderId="1" xfId="0" applyNumberFormat="1" applyFont="1" applyBorder="1"/>
    <xf numFmtId="0" fontId="0" fillId="0" borderId="1" xfId="0" applyBorder="1"/>
    <xf numFmtId="170" fontId="8" fillId="0" borderId="1" xfId="0" applyNumberFormat="1" applyFont="1" applyBorder="1"/>
    <xf numFmtId="170" fontId="13" fillId="0" borderId="1" xfId="0" applyNumberFormat="1" applyFont="1" applyBorder="1"/>
    <xf numFmtId="170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0" fontId="11" fillId="0" borderId="1" xfId="0" applyFont="1" applyBorder="1"/>
    <xf numFmtId="3" fontId="0" fillId="0" borderId="1" xfId="0" applyNumberFormat="1" applyBorder="1"/>
    <xf numFmtId="170" fontId="0" fillId="0" borderId="1" xfId="0" applyNumberFormat="1" applyBorder="1"/>
    <xf numFmtId="169" fontId="8" fillId="0" borderId="1" xfId="0" applyNumberFormat="1" applyFont="1" applyBorder="1"/>
    <xf numFmtId="9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4" fillId="0" borderId="1" xfId="0" applyFont="1" applyBorder="1" applyProtection="1">
      <protection locked="0"/>
    </xf>
    <xf numFmtId="15" fontId="5" fillId="0" borderId="1" xfId="3" applyNumberFormat="1" applyFont="1" applyBorder="1">
      <protection locked="0"/>
    </xf>
    <xf numFmtId="0" fontId="20" fillId="0" borderId="1" xfId="3" applyBorder="1">
      <protection locked="0"/>
    </xf>
    <xf numFmtId="0" fontId="5" fillId="0" borderId="1" xfId="3" applyFont="1" applyBorder="1">
      <protection locked="0"/>
    </xf>
    <xf numFmtId="0" fontId="5" fillId="0" borderId="1" xfId="3" applyFont="1" applyBorder="1" applyAlignment="1">
      <alignment horizontal="center"/>
      <protection locked="0"/>
    </xf>
    <xf numFmtId="38" fontId="0" fillId="0" borderId="1" xfId="0" applyNumberFormat="1" applyBorder="1"/>
    <xf numFmtId="0" fontId="20" fillId="0" borderId="1" xfId="3" applyBorder="1" applyAlignment="1">
      <alignment horizontal="center"/>
      <protection locked="0"/>
    </xf>
    <xf numFmtId="3" fontId="5" fillId="0" borderId="1" xfId="0" applyNumberFormat="1" applyFont="1" applyBorder="1" applyAlignment="1" applyProtection="1">
      <alignment horizontal="right"/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4" fillId="0" borderId="1" xfId="3" applyFont="1" applyBorder="1" applyAlignment="1">
      <alignment horizontal="center"/>
      <protection locked="0"/>
    </xf>
    <xf numFmtId="38" fontId="14" fillId="0" borderId="1" xfId="3" applyNumberFormat="1" applyFont="1" applyBorder="1" applyAlignment="1">
      <alignment horizontal="center"/>
      <protection locked="0"/>
    </xf>
    <xf numFmtId="3" fontId="5" fillId="0" borderId="1" xfId="0" applyNumberFormat="1" applyFont="1" applyBorder="1" applyAlignment="1" applyProtection="1">
      <alignment horizontal="left"/>
      <protection locked="0"/>
    </xf>
    <xf numFmtId="3" fontId="14" fillId="0" borderId="1" xfId="0" applyNumberFormat="1" applyFont="1" applyBorder="1" applyAlignment="1" applyProtection="1">
      <alignment horizontal="right"/>
      <protection locked="0"/>
    </xf>
    <xf numFmtId="3" fontId="14" fillId="0" borderId="1" xfId="0" applyNumberFormat="1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3" fontId="20" fillId="0" borderId="1" xfId="3" applyNumberFormat="1" applyBorder="1" applyAlignment="1">
      <alignment horizontal="center"/>
      <protection locked="0"/>
    </xf>
    <xf numFmtId="14" fontId="20" fillId="0" borderId="1" xfId="3" applyNumberFormat="1" applyBorder="1">
      <protection locked="0"/>
    </xf>
    <xf numFmtId="38" fontId="8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3" fontId="14" fillId="0" borderId="1" xfId="0" applyNumberFormat="1" applyFont="1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3" fontId="5" fillId="0" borderId="1" xfId="0" applyNumberFormat="1" applyFont="1" applyBorder="1" applyProtection="1">
      <protection locked="0"/>
    </xf>
    <xf numFmtId="3" fontId="5" fillId="0" borderId="1" xfId="0" applyNumberFormat="1" applyFont="1" applyBorder="1"/>
    <xf numFmtId="3" fontId="5" fillId="0" borderId="1" xfId="3" applyNumberFormat="1" applyFont="1" applyBorder="1">
      <protection locked="0"/>
    </xf>
    <xf numFmtId="3" fontId="20" fillId="0" borderId="1" xfId="3" applyNumberFormat="1" applyBorder="1"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38" fontId="5" fillId="0" borderId="1" xfId="0" applyNumberFormat="1" applyFont="1" applyBorder="1"/>
    <xf numFmtId="3" fontId="20" fillId="0" borderId="1" xfId="3" applyNumberFormat="1" applyBorder="1" applyAlignment="1">
      <alignment horizontal="right"/>
      <protection locked="0"/>
    </xf>
    <xf numFmtId="3" fontId="0" fillId="0" borderId="1" xfId="3" applyNumberFormat="1" applyFont="1" applyBorder="1">
      <protection locked="0"/>
    </xf>
    <xf numFmtId="3" fontId="17" fillId="0" borderId="1" xfId="3" applyNumberFormat="1" applyFont="1" applyBorder="1"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38" fontId="5" fillId="0" borderId="1" xfId="3" applyNumberFormat="1" applyFont="1" applyBorder="1" applyAlignment="1">
      <alignment horizontal="center"/>
      <protection locked="0"/>
    </xf>
    <xf numFmtId="1" fontId="14" fillId="0" borderId="1" xfId="0" applyNumberFormat="1" applyFont="1" applyBorder="1" applyAlignment="1" applyProtection="1">
      <alignment horizontal="center"/>
      <protection locked="0"/>
    </xf>
    <xf numFmtId="49" fontId="14" fillId="0" borderId="1" xfId="3" applyNumberFormat="1" applyFont="1" applyBorder="1" applyAlignment="1">
      <alignment horizontal="center"/>
      <protection locked="0"/>
    </xf>
    <xf numFmtId="38" fontId="14" fillId="0" borderId="1" xfId="0" applyNumberFormat="1" applyFont="1" applyBorder="1" applyAlignment="1">
      <alignment horizontal="center"/>
    </xf>
    <xf numFmtId="38" fontId="17" fillId="0" borderId="1" xfId="0" applyNumberFormat="1" applyFont="1" applyBorder="1"/>
    <xf numFmtId="38" fontId="15" fillId="0" borderId="1" xfId="0" applyNumberFormat="1" applyFont="1" applyBorder="1"/>
    <xf numFmtId="3" fontId="17" fillId="0" borderId="1" xfId="0" applyNumberFormat="1" applyFont="1" applyBorder="1"/>
    <xf numFmtId="38" fontId="0" fillId="0" borderId="1" xfId="3" applyNumberFormat="1" applyFont="1" applyBorder="1">
      <protection locked="0"/>
    </xf>
    <xf numFmtId="3" fontId="0" fillId="2" borderId="1" xfId="0" applyNumberFormat="1" applyFill="1" applyBorder="1" applyAlignment="1" applyProtection="1">
      <alignment horizontal="right"/>
      <protection locked="0"/>
    </xf>
    <xf numFmtId="37" fontId="5" fillId="0" borderId="1" xfId="0" applyNumberFormat="1" applyFont="1" applyBorder="1" applyProtection="1">
      <protection locked="0"/>
    </xf>
    <xf numFmtId="37" fontId="5" fillId="0" borderId="1" xfId="0" applyNumberFormat="1" applyFont="1" applyBorder="1" applyAlignment="1" applyProtection="1">
      <alignment horizontal="right"/>
      <protection locked="0"/>
    </xf>
    <xf numFmtId="38" fontId="9" fillId="0" borderId="1" xfId="0" applyNumberFormat="1" applyFont="1" applyBorder="1" applyProtection="1">
      <protection locked="0"/>
    </xf>
    <xf numFmtId="37" fontId="20" fillId="0" borderId="1" xfId="3" applyNumberFormat="1" applyBorder="1">
      <protection locked="0"/>
    </xf>
    <xf numFmtId="37" fontId="0" fillId="0" borderId="1" xfId="0" applyNumberFormat="1" applyBorder="1"/>
    <xf numFmtId="37" fontId="20" fillId="0" borderId="1" xfId="3" applyNumberFormat="1" applyBorder="1" applyAlignment="1">
      <alignment horizontal="right"/>
      <protection locked="0"/>
    </xf>
    <xf numFmtId="38" fontId="5" fillId="0" borderId="1" xfId="0" applyNumberFormat="1" applyFont="1" applyBorder="1" applyProtection="1">
      <protection locked="0"/>
    </xf>
    <xf numFmtId="37" fontId="20" fillId="0" borderId="1" xfId="3" applyNumberFormat="1" applyBorder="1" applyAlignment="1">
      <alignment horizontal="center"/>
      <protection locked="0"/>
    </xf>
    <xf numFmtId="38" fontId="5" fillId="0" borderId="1" xfId="0" applyNumberFormat="1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right"/>
      <protection locked="0"/>
    </xf>
    <xf numFmtId="1" fontId="5" fillId="0" borderId="1" xfId="0" applyNumberFormat="1" applyFont="1" applyBorder="1" applyAlignment="1">
      <alignment horizontal="center"/>
    </xf>
    <xf numFmtId="0" fontId="0" fillId="0" borderId="1" xfId="0" applyBorder="1" applyProtection="1">
      <protection locked="0"/>
    </xf>
    <xf numFmtId="38" fontId="0" fillId="0" borderId="1" xfId="0" applyNumberFormat="1" applyBorder="1" applyAlignment="1">
      <alignment horizontal="right"/>
    </xf>
    <xf numFmtId="37" fontId="5" fillId="0" borderId="1" xfId="0" applyNumberFormat="1" applyFont="1" applyBorder="1"/>
    <xf numFmtId="3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3" applyFont="1" applyBorder="1">
      <protection locked="0"/>
    </xf>
    <xf numFmtId="1" fontId="5" fillId="0" borderId="1" xfId="0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3" fontId="0" fillId="2" borderId="1" xfId="0" applyNumberFormat="1" applyFill="1" applyBorder="1"/>
    <xf numFmtId="3" fontId="17" fillId="0" borderId="1" xfId="3" applyNumberFormat="1" applyFont="1" applyBorder="1" applyAlignment="1">
      <alignment horizontal="right"/>
      <protection locked="0"/>
    </xf>
    <xf numFmtId="0" fontId="14" fillId="0" borderId="1" xfId="3" applyFont="1" applyBorder="1">
      <protection locked="0"/>
    </xf>
    <xf numFmtId="37" fontId="0" fillId="0" borderId="1" xfId="0" applyNumberFormat="1" applyBorder="1" applyProtection="1">
      <protection locked="0"/>
    </xf>
    <xf numFmtId="3" fontId="0" fillId="0" borderId="1" xfId="0" applyNumberFormat="1" applyBorder="1" applyAlignment="1">
      <alignment horizontal="right"/>
    </xf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167" fontId="17" fillId="0" borderId="1" xfId="0" applyNumberFormat="1" applyFont="1" applyBorder="1" applyAlignment="1">
      <alignment horizontal="right"/>
    </xf>
    <xf numFmtId="6" fontId="8" fillId="0" borderId="1" xfId="0" applyNumberFormat="1" applyFont="1" applyBorder="1" applyAlignment="1">
      <alignment horizontal="center"/>
    </xf>
    <xf numFmtId="170" fontId="0" fillId="0" borderId="0" xfId="0" applyNumberFormat="1"/>
    <xf numFmtId="171" fontId="0" fillId="0" borderId="0" xfId="0" applyNumberFormat="1"/>
    <xf numFmtId="10" fontId="20" fillId="0" borderId="0" xfId="8" applyNumberFormat="1"/>
    <xf numFmtId="37" fontId="8" fillId="0" borderId="1" xfId="0" applyNumberFormat="1" applyFont="1" applyBorder="1" applyAlignment="1">
      <alignment horizontal="center"/>
    </xf>
    <xf numFmtId="37" fontId="11" fillId="0" borderId="1" xfId="0" applyNumberFormat="1" applyFont="1" applyBorder="1" applyAlignment="1">
      <alignment horizontal="center"/>
    </xf>
    <xf numFmtId="37" fontId="11" fillId="0" borderId="0" xfId="0" applyNumberFormat="1" applyFont="1" applyAlignment="1">
      <alignment horizontal="center"/>
    </xf>
    <xf numFmtId="3" fontId="17" fillId="0" borderId="0" xfId="0" applyNumberFormat="1" applyFont="1"/>
    <xf numFmtId="0" fontId="20" fillId="3" borderId="1" xfId="3" applyFill="1" applyBorder="1">
      <protection locked="0"/>
    </xf>
    <xf numFmtId="3" fontId="5" fillId="3" borderId="1" xfId="0" applyNumberFormat="1" applyFont="1" applyFill="1" applyBorder="1" applyProtection="1">
      <protection locked="0"/>
    </xf>
    <xf numFmtId="168" fontId="5" fillId="3" borderId="1" xfId="0" applyNumberFormat="1" applyFont="1" applyFill="1" applyBorder="1" applyProtection="1">
      <protection locked="0"/>
    </xf>
    <xf numFmtId="37" fontId="5" fillId="3" borderId="1" xfId="0" applyNumberFormat="1" applyFont="1" applyFill="1" applyBorder="1" applyProtection="1">
      <protection locked="0"/>
    </xf>
    <xf numFmtId="38" fontId="5" fillId="3" borderId="1" xfId="0" applyNumberFormat="1" applyFont="1" applyFill="1" applyBorder="1" applyProtection="1">
      <protection locked="0"/>
    </xf>
    <xf numFmtId="38" fontId="5" fillId="3" borderId="1" xfId="0" applyNumberFormat="1" applyFont="1" applyFill="1" applyBorder="1" applyAlignment="1" applyProtection="1">
      <alignment horizontal="right"/>
      <protection locked="0"/>
    </xf>
    <xf numFmtId="38" fontId="9" fillId="3" borderId="1" xfId="0" applyNumberFormat="1" applyFont="1" applyFill="1" applyBorder="1" applyProtection="1">
      <protection locked="0"/>
    </xf>
    <xf numFmtId="3" fontId="5" fillId="4" borderId="1" xfId="0" applyNumberFormat="1" applyFont="1" applyFill="1" applyBorder="1" applyAlignment="1" applyProtection="1">
      <alignment horizontal="right"/>
      <protection locked="0"/>
    </xf>
    <xf numFmtId="0" fontId="20" fillId="4" borderId="1" xfId="3" applyFill="1" applyBorder="1">
      <protection locked="0"/>
    </xf>
    <xf numFmtId="3" fontId="5" fillId="4" borderId="1" xfId="0" applyNumberFormat="1" applyFont="1" applyFill="1" applyBorder="1" applyProtection="1">
      <protection locked="0"/>
    </xf>
    <xf numFmtId="3" fontId="5" fillId="4" borderId="1" xfId="0" applyNumberFormat="1" applyFont="1" applyFill="1" applyBorder="1"/>
    <xf numFmtId="38" fontId="5" fillId="4" borderId="1" xfId="0" applyNumberFormat="1" applyFont="1" applyFill="1" applyBorder="1"/>
    <xf numFmtId="0" fontId="5" fillId="3" borderId="1" xfId="3" applyFont="1" applyFill="1" applyBorder="1">
      <protection locked="0"/>
    </xf>
    <xf numFmtId="0" fontId="5" fillId="4" borderId="1" xfId="3" applyFont="1" applyFill="1" applyBorder="1">
      <protection locked="0"/>
    </xf>
    <xf numFmtId="168" fontId="5" fillId="4" borderId="1" xfId="0" applyNumberFormat="1" applyFont="1" applyFill="1" applyBorder="1" applyProtection="1">
      <protection locked="0"/>
    </xf>
    <xf numFmtId="37" fontId="5" fillId="4" borderId="1" xfId="0" applyNumberFormat="1" applyFont="1" applyFill="1" applyBorder="1" applyProtection="1">
      <protection locked="0"/>
    </xf>
    <xf numFmtId="38" fontId="5" fillId="4" borderId="1" xfId="0" applyNumberFormat="1" applyFont="1" applyFill="1" applyBorder="1" applyProtection="1">
      <protection locked="0"/>
    </xf>
    <xf numFmtId="38" fontId="5" fillId="4" borderId="1" xfId="0" applyNumberFormat="1" applyFont="1" applyFill="1" applyBorder="1" applyAlignment="1" applyProtection="1">
      <alignment horizontal="right"/>
      <protection locked="0"/>
    </xf>
    <xf numFmtId="38" fontId="9" fillId="4" borderId="1" xfId="0" applyNumberFormat="1" applyFont="1" applyFill="1" applyBorder="1" applyProtection="1">
      <protection locked="0"/>
    </xf>
    <xf numFmtId="3" fontId="5" fillId="5" borderId="1" xfId="0" applyNumberFormat="1" applyFont="1" applyFill="1" applyBorder="1" applyProtection="1">
      <protection locked="0"/>
    </xf>
    <xf numFmtId="37" fontId="20" fillId="5" borderId="1" xfId="3" applyNumberFormat="1" applyFill="1" applyBorder="1">
      <protection locked="0"/>
    </xf>
    <xf numFmtId="37" fontId="5" fillId="5" borderId="1" xfId="0" applyNumberFormat="1" applyFont="1" applyFill="1" applyBorder="1" applyProtection="1">
      <protection locked="0"/>
    </xf>
    <xf numFmtId="37" fontId="5" fillId="5" borderId="1" xfId="0" applyNumberFormat="1" applyFont="1" applyFill="1" applyBorder="1"/>
    <xf numFmtId="38" fontId="5" fillId="5" borderId="1" xfId="0" applyNumberFormat="1" applyFont="1" applyFill="1" applyBorder="1" applyProtection="1">
      <protection locked="0"/>
    </xf>
    <xf numFmtId="38" fontId="9" fillId="5" borderId="1" xfId="0" applyNumberFormat="1" applyFont="1" applyFill="1" applyBorder="1" applyProtection="1">
      <protection locked="0"/>
    </xf>
    <xf numFmtId="3" fontId="14" fillId="5" borderId="1" xfId="0" applyNumberFormat="1" applyFont="1" applyFill="1" applyBorder="1" applyProtection="1">
      <protection locked="0"/>
    </xf>
    <xf numFmtId="38" fontId="5" fillId="5" borderId="1" xfId="0" applyNumberFormat="1" applyFont="1" applyFill="1" applyBorder="1" applyAlignment="1" applyProtection="1">
      <alignment horizontal="right"/>
      <protection locked="0"/>
    </xf>
    <xf numFmtId="38" fontId="5" fillId="5" borderId="1" xfId="0" applyNumberFormat="1" applyFont="1" applyFill="1" applyBorder="1"/>
    <xf numFmtId="38" fontId="9" fillId="5" borderId="1" xfId="0" applyNumberFormat="1" applyFont="1" applyFill="1" applyBorder="1"/>
    <xf numFmtId="38" fontId="18" fillId="5" borderId="1" xfId="0" applyNumberFormat="1" applyFont="1" applyFill="1" applyBorder="1"/>
    <xf numFmtId="169" fontId="9" fillId="5" borderId="1" xfId="0" applyNumberFormat="1" applyFont="1" applyFill="1" applyBorder="1"/>
    <xf numFmtId="3" fontId="5" fillId="0" borderId="0" xfId="0" applyNumberFormat="1" applyFont="1" applyProtection="1">
      <protection locked="0"/>
    </xf>
    <xf numFmtId="37" fontId="20" fillId="0" borderId="0" xfId="3" applyNumberFormat="1">
      <protection locked="0"/>
    </xf>
    <xf numFmtId="37" fontId="5" fillId="0" borderId="0" xfId="0" applyNumberFormat="1" applyFont="1" applyProtection="1">
      <protection locked="0"/>
    </xf>
    <xf numFmtId="37" fontId="5" fillId="0" borderId="0" xfId="0" applyNumberFormat="1" applyFont="1"/>
    <xf numFmtId="38" fontId="5" fillId="0" borderId="0" xfId="0" applyNumberFormat="1" applyFont="1" applyProtection="1">
      <protection locked="0"/>
    </xf>
    <xf numFmtId="38" fontId="9" fillId="0" borderId="0" xfId="0" applyNumberFormat="1" applyFont="1" applyProtection="1">
      <protection locked="0"/>
    </xf>
    <xf numFmtId="37" fontId="0" fillId="0" borderId="0" xfId="0" applyNumberFormat="1"/>
    <xf numFmtId="37" fontId="20" fillId="0" borderId="0" xfId="3" applyNumberFormat="1" applyAlignment="1">
      <alignment horizontal="center"/>
      <protection locked="0"/>
    </xf>
    <xf numFmtId="0" fontId="0" fillId="0" borderId="2" xfId="0" applyBorder="1"/>
    <xf numFmtId="0" fontId="14" fillId="0" borderId="2" xfId="0" applyFont="1" applyBorder="1" applyAlignment="1">
      <alignment horizontal="center"/>
    </xf>
    <xf numFmtId="3" fontId="17" fillId="0" borderId="2" xfId="0" applyNumberFormat="1" applyFont="1" applyBorder="1"/>
    <xf numFmtId="0" fontId="17" fillId="0" borderId="2" xfId="0" applyFont="1" applyBorder="1"/>
    <xf numFmtId="38" fontId="5" fillId="4" borderId="2" xfId="0" applyNumberFormat="1" applyFont="1" applyFill="1" applyBorder="1"/>
    <xf numFmtId="38" fontId="9" fillId="0" borderId="2" xfId="0" applyNumberFormat="1" applyFont="1" applyBorder="1" applyProtection="1">
      <protection locked="0"/>
    </xf>
    <xf numFmtId="38" fontId="9" fillId="3" borderId="2" xfId="0" applyNumberFormat="1" applyFont="1" applyFill="1" applyBorder="1" applyProtection="1">
      <protection locked="0"/>
    </xf>
    <xf numFmtId="38" fontId="9" fillId="4" borderId="2" xfId="0" applyNumberFormat="1" applyFont="1" applyFill="1" applyBorder="1" applyProtection="1">
      <protection locked="0"/>
    </xf>
    <xf numFmtId="38" fontId="5" fillId="0" borderId="2" xfId="0" applyNumberFormat="1" applyFont="1" applyBorder="1" applyProtection="1">
      <protection locked="0"/>
    </xf>
    <xf numFmtId="38" fontId="5" fillId="5" borderId="2" xfId="0" applyNumberFormat="1" applyFont="1" applyFill="1" applyBorder="1" applyProtection="1">
      <protection locked="0"/>
    </xf>
    <xf numFmtId="38" fontId="9" fillId="5" borderId="2" xfId="0" applyNumberFormat="1" applyFont="1" applyFill="1" applyBorder="1" applyProtection="1">
      <protection locked="0"/>
    </xf>
    <xf numFmtId="169" fontId="9" fillId="5" borderId="2" xfId="0" applyNumberFormat="1" applyFont="1" applyFill="1" applyBorder="1"/>
    <xf numFmtId="17" fontId="8" fillId="0" borderId="0" xfId="0" applyNumberFormat="1" applyFont="1" applyAlignment="1">
      <alignment horizontal="right"/>
    </xf>
    <xf numFmtId="165" fontId="8" fillId="0" borderId="0" xfId="0" applyNumberFormat="1" applyFont="1"/>
    <xf numFmtId="0" fontId="6" fillId="0" borderId="1" xfId="0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10" fontId="0" fillId="0" borderId="0" xfId="0" applyNumberFormat="1"/>
    <xf numFmtId="170" fontId="0" fillId="0" borderId="0" xfId="0" applyNumberFormat="1" applyAlignment="1">
      <alignment horizontal="right"/>
    </xf>
    <xf numFmtId="0" fontId="9" fillId="0" borderId="2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6" fontId="23" fillId="0" borderId="1" xfId="0" applyNumberFormat="1" applyFont="1" applyBorder="1" applyAlignment="1">
      <alignment horizontal="center"/>
    </xf>
    <xf numFmtId="6" fontId="13" fillId="0" borderId="1" xfId="0" applyNumberFormat="1" applyFont="1" applyBorder="1" applyAlignment="1">
      <alignment horizontal="center"/>
    </xf>
    <xf numFmtId="6" fontId="13" fillId="0" borderId="1" xfId="0" applyNumberFormat="1" applyFont="1" applyBorder="1" applyAlignment="1" applyProtection="1">
      <alignment horizontal="center"/>
      <protection locked="0"/>
    </xf>
    <xf numFmtId="6" fontId="0" fillId="0" borderId="1" xfId="0" applyNumberFormat="1" applyBorder="1" applyAlignment="1">
      <alignment horizontal="center"/>
    </xf>
    <xf numFmtId="6" fontId="17" fillId="0" borderId="1" xfId="0" applyNumberFormat="1" applyFont="1" applyBorder="1" applyAlignment="1">
      <alignment horizontal="center"/>
    </xf>
    <xf numFmtId="6" fontId="5" fillId="0" borderId="1" xfId="0" applyNumberFormat="1" applyFont="1" applyBorder="1" applyAlignment="1">
      <alignment horizontal="center"/>
    </xf>
    <xf numFmtId="6" fontId="9" fillId="0" borderId="1" xfId="0" applyNumberFormat="1" applyFont="1" applyBorder="1" applyAlignment="1">
      <alignment horizontal="center"/>
    </xf>
    <xf numFmtId="6" fontId="11" fillId="0" borderId="1" xfId="0" applyNumberFormat="1" applyFont="1" applyBorder="1" applyAlignment="1">
      <alignment horizontal="center"/>
    </xf>
    <xf numFmtId="6" fontId="12" fillId="0" borderId="1" xfId="0" applyNumberFormat="1" applyFont="1" applyBorder="1" applyAlignment="1">
      <alignment horizontal="center"/>
    </xf>
    <xf numFmtId="170" fontId="8" fillId="0" borderId="0" xfId="0" applyNumberFormat="1" applyFont="1" applyAlignment="1">
      <alignment horizontal="center"/>
    </xf>
    <xf numFmtId="0" fontId="24" fillId="0" borderId="2" xfId="0" applyFont="1" applyBorder="1" applyAlignment="1">
      <alignment horizontal="center"/>
    </xf>
    <xf numFmtId="6" fontId="0" fillId="0" borderId="0" xfId="0" applyNumberFormat="1"/>
    <xf numFmtId="3" fontId="14" fillId="0" borderId="3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6" fontId="8" fillId="4" borderId="1" xfId="0" applyNumberFormat="1" applyFont="1" applyFill="1" applyBorder="1" applyAlignment="1">
      <alignment horizontal="center"/>
    </xf>
    <xf numFmtId="37" fontId="8" fillId="4" borderId="1" xfId="0" applyNumberFormat="1" applyFont="1" applyFill="1" applyBorder="1" applyAlignment="1">
      <alignment horizontal="center"/>
    </xf>
    <xf numFmtId="37" fontId="11" fillId="4" borderId="1" xfId="0" applyNumberFormat="1" applyFont="1" applyFill="1" applyBorder="1" applyAlignment="1">
      <alignment horizontal="center"/>
    </xf>
    <xf numFmtId="170" fontId="8" fillId="4" borderId="0" xfId="0" applyNumberFormat="1" applyFont="1" applyFill="1" applyAlignment="1">
      <alignment horizontal="center"/>
    </xf>
    <xf numFmtId="38" fontId="0" fillId="4" borderId="1" xfId="0" applyNumberFormat="1" applyFill="1" applyBorder="1"/>
    <xf numFmtId="0" fontId="0" fillId="4" borderId="1" xfId="0" applyFill="1" applyBorder="1"/>
    <xf numFmtId="38" fontId="5" fillId="4" borderId="2" xfId="0" applyNumberFormat="1" applyFont="1" applyFill="1" applyBorder="1" applyProtection="1">
      <protection locked="0"/>
    </xf>
    <xf numFmtId="38" fontId="9" fillId="4" borderId="1" xfId="0" applyNumberFormat="1" applyFont="1" applyFill="1" applyBorder="1"/>
    <xf numFmtId="0" fontId="0" fillId="4" borderId="2" xfId="0" applyFill="1" applyBorder="1"/>
    <xf numFmtId="3" fontId="9" fillId="0" borderId="1" xfId="0" applyNumberFormat="1" applyFont="1" applyBorder="1"/>
    <xf numFmtId="15" fontId="0" fillId="4" borderId="1" xfId="0" applyNumberFormat="1" applyFill="1" applyBorder="1" applyAlignment="1">
      <alignment horizontal="center"/>
    </xf>
    <xf numFmtId="6" fontId="5" fillId="4" borderId="1" xfId="0" applyNumberFormat="1" applyFont="1" applyFill="1" applyBorder="1" applyAlignment="1">
      <alignment horizontal="center"/>
    </xf>
    <xf numFmtId="10" fontId="0" fillId="0" borderId="0" xfId="8" applyNumberFormat="1" applyFont="1"/>
  </cellXfs>
  <cellStyles count="9">
    <cellStyle name="Body" xfId="1" xr:uid="{00000000-0005-0000-0000-000000000000}"/>
    <cellStyle name="Currency" xfId="2" builtinId="4"/>
    <cellStyle name="Default 1" xfId="3" xr:uid="{00000000-0005-0000-0000-000002000000}"/>
    <cellStyle name="Default SS" xfId="4" xr:uid="{00000000-0005-0000-0000-000003000000}"/>
    <cellStyle name="Default TB" xfId="5" xr:uid="{00000000-0005-0000-0000-000004000000}"/>
    <cellStyle name="Footer" xfId="6" xr:uid="{00000000-0005-0000-0000-000005000000}"/>
    <cellStyle name="Header" xfId="7" xr:uid="{00000000-0005-0000-0000-000006000000}"/>
    <cellStyle name="Normal" xfId="0" builtinId="0"/>
    <cellStyle name="Percent" xfId="8" builtin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5"/>
  <sheetViews>
    <sheetView tabSelected="1" showOutlineSymbols="0" zoomScaleNormal="100" workbookViewId="0">
      <selection activeCell="B4" sqref="B4"/>
    </sheetView>
  </sheetViews>
  <sheetFormatPr defaultColWidth="11.44140625" defaultRowHeight="15" x14ac:dyDescent="0.2"/>
  <cols>
    <col min="1" max="1" width="26.44140625" style="1" customWidth="1"/>
    <col min="2" max="2" width="18.109375" style="1" customWidth="1"/>
    <col min="3" max="5" width="15.109375" style="1" customWidth="1"/>
    <col min="6" max="6" width="9.109375" customWidth="1"/>
    <col min="7" max="7" width="11.5546875" customWidth="1"/>
    <col min="8" max="8" width="12" bestFit="1" customWidth="1"/>
    <col min="9" max="9" width="10.88671875" bestFit="1" customWidth="1"/>
    <col min="10" max="12" width="6.6640625" customWidth="1"/>
    <col min="13" max="13" width="2.6640625" customWidth="1"/>
    <col min="14" max="14" width="7.6640625" customWidth="1"/>
    <col min="15" max="15" width="4.5546875" customWidth="1"/>
  </cols>
  <sheetData>
    <row r="1" spans="1:15" ht="15.75" x14ac:dyDescent="0.25">
      <c r="A1" s="235" t="s">
        <v>386</v>
      </c>
      <c r="B1" s="56" t="s">
        <v>188</v>
      </c>
      <c r="C1" s="57" t="s">
        <v>14</v>
      </c>
      <c r="D1" s="57" t="s">
        <v>14</v>
      </c>
      <c r="E1" s="56" t="s">
        <v>15</v>
      </c>
    </row>
    <row r="2" spans="1:15" x14ac:dyDescent="0.2">
      <c r="A2" s="56"/>
      <c r="B2" s="56" t="s">
        <v>16</v>
      </c>
      <c r="C2" s="56" t="s">
        <v>17</v>
      </c>
      <c r="D2" s="56" t="s">
        <v>18</v>
      </c>
      <c r="E2" s="56" t="s">
        <v>212</v>
      </c>
    </row>
    <row r="3" spans="1:15" x14ac:dyDescent="0.2">
      <c r="A3" s="205" t="s">
        <v>213</v>
      </c>
      <c r="B3" s="205" t="s">
        <v>214</v>
      </c>
      <c r="C3" s="205" t="s">
        <v>215</v>
      </c>
      <c r="D3" s="205" t="s">
        <v>216</v>
      </c>
      <c r="E3" s="205" t="s">
        <v>217</v>
      </c>
    </row>
    <row r="4" spans="1:15" x14ac:dyDescent="0.2">
      <c r="A4" s="56"/>
      <c r="B4" s="56"/>
      <c r="C4" s="59"/>
      <c r="D4" s="56"/>
      <c r="E4" s="56"/>
      <c r="G4" s="2"/>
      <c r="H4" s="2"/>
      <c r="I4" s="2"/>
      <c r="J4" s="2"/>
      <c r="K4" s="2"/>
      <c r="L4" s="2"/>
      <c r="M4" s="2"/>
      <c r="N4" s="2"/>
    </row>
    <row r="5" spans="1:15" ht="15.75" x14ac:dyDescent="0.25">
      <c r="A5" s="58" t="s">
        <v>44</v>
      </c>
      <c r="B5" s="59"/>
      <c r="C5" s="59"/>
      <c r="D5" s="59"/>
      <c r="E5" s="54"/>
      <c r="F5" s="3"/>
      <c r="G5" s="4"/>
      <c r="H5" s="5"/>
      <c r="I5" s="6"/>
      <c r="J5" s="6"/>
      <c r="K5" s="6"/>
      <c r="L5" s="6"/>
      <c r="M5" s="2"/>
      <c r="N5" s="6"/>
      <c r="O5" s="6"/>
    </row>
    <row r="6" spans="1:15" ht="15.75" x14ac:dyDescent="0.25">
      <c r="A6" s="57" t="s">
        <v>360</v>
      </c>
      <c r="B6" s="236">
        <v>352676</v>
      </c>
      <c r="C6" s="236">
        <v>198374</v>
      </c>
      <c r="D6" s="236">
        <v>14676</v>
      </c>
      <c r="E6" s="236">
        <f t="shared" ref="E6:E11" si="0">SUM(B6-C6-D6)</f>
        <v>139626</v>
      </c>
      <c r="F6" s="3"/>
      <c r="G6" s="3"/>
      <c r="H6" s="203"/>
      <c r="I6" s="6"/>
      <c r="J6" s="6"/>
      <c r="K6" s="6"/>
      <c r="L6" s="6"/>
      <c r="M6" s="2"/>
      <c r="N6" s="6"/>
      <c r="O6" s="6"/>
    </row>
    <row r="7" spans="1:15" x14ac:dyDescent="0.2">
      <c r="A7" s="55" t="s">
        <v>353</v>
      </c>
      <c r="B7" s="144">
        <v>321476</v>
      </c>
      <c r="C7" s="144">
        <v>126250</v>
      </c>
      <c r="D7" s="144">
        <v>24054</v>
      </c>
      <c r="E7" s="144">
        <f t="shared" si="0"/>
        <v>171172</v>
      </c>
      <c r="F7" s="7"/>
      <c r="G7" s="8"/>
      <c r="H7" s="9"/>
      <c r="I7" s="10"/>
      <c r="J7" s="10"/>
      <c r="K7" s="10"/>
      <c r="L7" s="10"/>
      <c r="M7" s="11"/>
      <c r="N7" s="12"/>
    </row>
    <row r="8" spans="1:15" x14ac:dyDescent="0.2">
      <c r="A8" s="55" t="s">
        <v>349</v>
      </c>
      <c r="B8" s="144">
        <v>321925</v>
      </c>
      <c r="C8" s="144">
        <v>125775</v>
      </c>
      <c r="D8" s="144">
        <v>24150</v>
      </c>
      <c r="E8" s="144">
        <f t="shared" si="0"/>
        <v>172000</v>
      </c>
      <c r="F8" s="3"/>
      <c r="G8" s="6"/>
      <c r="H8" s="9"/>
      <c r="I8" s="10"/>
      <c r="J8" s="10"/>
      <c r="K8" s="10"/>
      <c r="L8" s="10"/>
      <c r="M8" s="11"/>
      <c r="N8" s="12"/>
    </row>
    <row r="9" spans="1:15" x14ac:dyDescent="0.2">
      <c r="A9" s="55" t="s">
        <v>359</v>
      </c>
      <c r="B9" s="144">
        <v>326147</v>
      </c>
      <c r="C9" s="144">
        <v>131542</v>
      </c>
      <c r="D9" s="211">
        <v>22605</v>
      </c>
      <c r="E9" s="144">
        <f t="shared" si="0"/>
        <v>172000</v>
      </c>
      <c r="F9" s="3"/>
      <c r="G9" s="13"/>
      <c r="H9" s="14"/>
      <c r="I9" s="10"/>
      <c r="J9" s="10"/>
      <c r="K9" s="10"/>
      <c r="L9" s="10"/>
      <c r="M9" s="11"/>
      <c r="N9" s="12"/>
    </row>
    <row r="10" spans="1:15" s="2" customFormat="1" ht="12.75" x14ac:dyDescent="0.2">
      <c r="A10" s="55" t="s">
        <v>249</v>
      </c>
      <c r="B10" s="144">
        <v>309034.46000000002</v>
      </c>
      <c r="C10" s="144">
        <v>141289</v>
      </c>
      <c r="D10" s="212">
        <v>10000</v>
      </c>
      <c r="E10" s="144">
        <f t="shared" si="0"/>
        <v>157745.46000000002</v>
      </c>
      <c r="F10" s="15"/>
      <c r="G10" s="6"/>
      <c r="H10" s="14"/>
      <c r="I10" s="10"/>
      <c r="J10" s="10"/>
      <c r="K10" s="10"/>
      <c r="L10" s="10"/>
      <c r="M10" s="11"/>
      <c r="N10" s="12"/>
    </row>
    <row r="11" spans="1:15" x14ac:dyDescent="0.2">
      <c r="A11" s="55" t="s">
        <v>218</v>
      </c>
      <c r="B11" s="213">
        <v>314007</v>
      </c>
      <c r="C11" s="144">
        <v>139224</v>
      </c>
      <c r="D11" s="212">
        <v>20000</v>
      </c>
      <c r="E11" s="144">
        <f t="shared" si="0"/>
        <v>154783</v>
      </c>
      <c r="F11" s="222"/>
      <c r="G11" s="2"/>
      <c r="H11" s="204"/>
      <c r="I11" s="12"/>
      <c r="J11" s="12"/>
      <c r="K11" s="12"/>
      <c r="L11" s="12"/>
      <c r="M11" s="11"/>
      <c r="N11" s="12"/>
      <c r="O11" s="18"/>
    </row>
    <row r="12" spans="1:15" x14ac:dyDescent="0.2">
      <c r="A12" s="56"/>
      <c r="B12" s="214"/>
      <c r="C12" s="214"/>
      <c r="D12" s="215"/>
      <c r="E12" s="214"/>
      <c r="G12" s="15"/>
      <c r="H12" s="2"/>
      <c r="I12" s="2"/>
      <c r="J12" s="2"/>
      <c r="K12" s="2"/>
      <c r="L12" s="2"/>
      <c r="M12" s="2"/>
      <c r="N12" s="19"/>
      <c r="O12" s="19"/>
    </row>
    <row r="13" spans="1:15" ht="15.75" x14ac:dyDescent="0.25">
      <c r="A13" s="57" t="s">
        <v>45</v>
      </c>
      <c r="B13" s="216"/>
      <c r="C13" s="216"/>
      <c r="D13" s="217"/>
      <c r="E13" s="216"/>
      <c r="F13" s="3"/>
      <c r="G13" s="2"/>
      <c r="H13" s="2"/>
      <c r="I13" s="2"/>
      <c r="J13" s="2"/>
      <c r="K13" s="2"/>
      <c r="L13" s="2"/>
      <c r="M13" s="2"/>
      <c r="N13" s="19"/>
      <c r="O13" s="19"/>
    </row>
    <row r="14" spans="1:15" ht="15.75" x14ac:dyDescent="0.25">
      <c r="A14" s="57" t="s">
        <v>360</v>
      </c>
      <c r="B14" s="236">
        <v>30643</v>
      </c>
      <c r="C14" s="236">
        <v>30643</v>
      </c>
      <c r="D14" s="236">
        <v>0</v>
      </c>
      <c r="E14" s="236">
        <f t="shared" ref="E14:E19" si="1">SUM(B14-C14-D14)</f>
        <v>0</v>
      </c>
      <c r="F14" s="3"/>
      <c r="G14" s="2"/>
      <c r="H14" s="2"/>
      <c r="I14" s="2"/>
      <c r="J14" s="2"/>
      <c r="K14" s="2"/>
      <c r="L14" s="2"/>
      <c r="M14" s="2"/>
      <c r="N14" s="19"/>
      <c r="O14" s="19"/>
    </row>
    <row r="15" spans="1:15" x14ac:dyDescent="0.2">
      <c r="A15" s="55" t="s">
        <v>352</v>
      </c>
      <c r="B15" s="144">
        <v>27420</v>
      </c>
      <c r="C15" s="144">
        <v>21403</v>
      </c>
      <c r="D15" s="144">
        <v>2500</v>
      </c>
      <c r="E15" s="144">
        <f>SUM(B15-C15-D15)</f>
        <v>3517</v>
      </c>
      <c r="F15" s="3"/>
      <c r="G15" s="19"/>
      <c r="H15" s="17"/>
      <c r="I15" s="2"/>
      <c r="J15" s="2"/>
      <c r="K15" s="2"/>
      <c r="L15" s="2"/>
      <c r="M15" s="2"/>
      <c r="N15" s="17"/>
      <c r="O15" s="18"/>
    </row>
    <row r="16" spans="1:15" x14ac:dyDescent="0.2">
      <c r="A16" s="55" t="s">
        <v>346</v>
      </c>
      <c r="B16" s="144">
        <v>26231</v>
      </c>
      <c r="C16" s="144">
        <v>17581</v>
      </c>
      <c r="D16" s="144">
        <v>4650</v>
      </c>
      <c r="E16" s="144">
        <f t="shared" si="1"/>
        <v>4000</v>
      </c>
      <c r="F16" s="3"/>
      <c r="G16" s="19"/>
      <c r="H16" s="17"/>
      <c r="I16" s="2"/>
      <c r="J16" s="2"/>
      <c r="K16" s="2"/>
      <c r="L16" s="2"/>
      <c r="M16" s="2"/>
      <c r="N16" s="17"/>
      <c r="O16" s="18"/>
    </row>
    <row r="17" spans="1:14" x14ac:dyDescent="0.2">
      <c r="A17" s="55" t="s">
        <v>323</v>
      </c>
      <c r="B17" s="144">
        <v>25018</v>
      </c>
      <c r="C17" s="144">
        <v>25018</v>
      </c>
      <c r="D17" s="212">
        <v>0</v>
      </c>
      <c r="E17" s="144">
        <f t="shared" si="1"/>
        <v>0</v>
      </c>
      <c r="F17" s="3"/>
      <c r="G17" s="15"/>
      <c r="H17" s="2"/>
      <c r="I17" s="2"/>
      <c r="J17" s="2"/>
      <c r="K17" s="2"/>
      <c r="L17" s="2"/>
      <c r="M17" s="2"/>
      <c r="N17" s="2"/>
    </row>
    <row r="18" spans="1:14" s="2" customFormat="1" ht="12.75" x14ac:dyDescent="0.2">
      <c r="A18" s="55" t="s">
        <v>249</v>
      </c>
      <c r="B18" s="144">
        <v>25479.14</v>
      </c>
      <c r="C18" s="144">
        <v>7325</v>
      </c>
      <c r="D18" s="212">
        <v>18154</v>
      </c>
      <c r="E18" s="144">
        <f t="shared" si="1"/>
        <v>0.13999999999941792</v>
      </c>
      <c r="F18" s="15"/>
      <c r="G18" s="15"/>
    </row>
    <row r="19" spans="1:14" x14ac:dyDescent="0.2">
      <c r="A19" s="55" t="s">
        <v>218</v>
      </c>
      <c r="B19" s="144">
        <v>25939</v>
      </c>
      <c r="C19" s="144">
        <v>6375</v>
      </c>
      <c r="D19" s="212">
        <v>19564</v>
      </c>
      <c r="E19" s="144">
        <f t="shared" si="1"/>
        <v>0</v>
      </c>
      <c r="F19" s="16"/>
      <c r="G19" s="15"/>
      <c r="H19" s="2"/>
      <c r="I19" s="2"/>
      <c r="J19" s="2"/>
      <c r="K19" s="2"/>
      <c r="L19" s="2"/>
      <c r="M19" s="2"/>
      <c r="N19" s="2"/>
    </row>
    <row r="20" spans="1:14" x14ac:dyDescent="0.2">
      <c r="A20" s="56"/>
      <c r="B20" s="214"/>
      <c r="C20" s="214"/>
      <c r="D20" s="215"/>
      <c r="E20" s="214"/>
      <c r="F20" s="20"/>
      <c r="G20" s="15"/>
      <c r="H20" s="2"/>
      <c r="I20" s="2"/>
      <c r="J20" s="2"/>
      <c r="K20" s="2"/>
      <c r="L20" s="2"/>
      <c r="M20" s="2"/>
      <c r="N20" s="2"/>
    </row>
    <row r="21" spans="1:14" ht="15.75" x14ac:dyDescent="0.25">
      <c r="A21" s="209" t="s">
        <v>46</v>
      </c>
      <c r="B21" s="216"/>
      <c r="C21" s="216"/>
      <c r="D21" s="217"/>
      <c r="E21" s="216"/>
      <c r="F21" s="3"/>
      <c r="G21" s="3"/>
    </row>
    <row r="22" spans="1:14" ht="15.75" x14ac:dyDescent="0.25">
      <c r="A22" s="57" t="s">
        <v>361</v>
      </c>
      <c r="B22" s="236">
        <v>409167</v>
      </c>
      <c r="C22" s="236">
        <v>219854</v>
      </c>
      <c r="D22" s="236">
        <v>0</v>
      </c>
      <c r="E22" s="236">
        <f t="shared" ref="E22:E27" si="2">SUM(B22-C22-D22)</f>
        <v>189313</v>
      </c>
      <c r="F22" s="3"/>
      <c r="G22" s="3"/>
    </row>
    <row r="23" spans="1:14" x14ac:dyDescent="0.2">
      <c r="A23" s="55" t="s">
        <v>353</v>
      </c>
      <c r="B23" s="144">
        <v>365056</v>
      </c>
      <c r="C23" s="144">
        <v>218354</v>
      </c>
      <c r="D23" s="144">
        <v>0</v>
      </c>
      <c r="E23" s="144">
        <f t="shared" si="2"/>
        <v>146702</v>
      </c>
      <c r="F23" s="3"/>
      <c r="G23" s="3"/>
    </row>
    <row r="24" spans="1:14" x14ac:dyDescent="0.2">
      <c r="A24" s="55" t="s">
        <v>346</v>
      </c>
      <c r="B24" s="144">
        <v>346163</v>
      </c>
      <c r="C24" s="144">
        <v>208354</v>
      </c>
      <c r="D24" s="144">
        <v>0</v>
      </c>
      <c r="E24" s="144">
        <f t="shared" si="2"/>
        <v>137809</v>
      </c>
      <c r="F24" s="3"/>
      <c r="G24" s="3"/>
    </row>
    <row r="25" spans="1:14" x14ac:dyDescent="0.2">
      <c r="A25" s="55" t="s">
        <v>323</v>
      </c>
      <c r="B25" s="144">
        <v>359066</v>
      </c>
      <c r="C25" s="144">
        <v>225400</v>
      </c>
      <c r="D25" s="212">
        <v>666</v>
      </c>
      <c r="E25" s="144">
        <f t="shared" si="2"/>
        <v>133000</v>
      </c>
      <c r="F25" s="3"/>
      <c r="G25" s="3"/>
    </row>
    <row r="26" spans="1:14" s="2" customFormat="1" ht="12.75" x14ac:dyDescent="0.2">
      <c r="A26" s="55" t="s">
        <v>249</v>
      </c>
      <c r="B26" s="144">
        <v>357725.45</v>
      </c>
      <c r="C26" s="144">
        <v>250400</v>
      </c>
      <c r="D26" s="212">
        <v>23000</v>
      </c>
      <c r="E26" s="144">
        <f t="shared" si="2"/>
        <v>84325.450000000012</v>
      </c>
      <c r="F26" s="15"/>
      <c r="G26" s="15"/>
    </row>
    <row r="27" spans="1:14" x14ac:dyDescent="0.2">
      <c r="A27" s="55" t="s">
        <v>218</v>
      </c>
      <c r="B27" s="144">
        <v>298073</v>
      </c>
      <c r="C27" s="144">
        <v>175300</v>
      </c>
      <c r="D27" s="212">
        <v>40000</v>
      </c>
      <c r="E27" s="144">
        <f t="shared" si="2"/>
        <v>82773</v>
      </c>
      <c r="F27" s="16"/>
      <c r="G27" s="3"/>
    </row>
    <row r="28" spans="1:14" x14ac:dyDescent="0.2">
      <c r="A28" s="56"/>
      <c r="B28" s="214"/>
      <c r="C28" s="214"/>
      <c r="D28" s="215"/>
      <c r="E28" s="214"/>
      <c r="G28" s="3"/>
    </row>
    <row r="29" spans="1:14" ht="15.75" x14ac:dyDescent="0.25">
      <c r="A29" s="57" t="s">
        <v>56</v>
      </c>
      <c r="B29" s="216"/>
      <c r="C29" s="216"/>
      <c r="D29" s="217"/>
      <c r="E29" s="216"/>
      <c r="G29" s="3"/>
    </row>
    <row r="30" spans="1:14" ht="15.75" x14ac:dyDescent="0.25">
      <c r="A30" s="57" t="s">
        <v>361</v>
      </c>
      <c r="B30" s="236">
        <v>861845</v>
      </c>
      <c r="C30" s="236">
        <v>785000</v>
      </c>
      <c r="D30" s="236">
        <v>26845</v>
      </c>
      <c r="E30" s="236">
        <f t="shared" ref="E30:E35" si="3">SUM(B30-C30-D30)</f>
        <v>50000</v>
      </c>
      <c r="F30" s="3"/>
      <c r="G30" s="3"/>
    </row>
    <row r="31" spans="1:14" x14ac:dyDescent="0.2">
      <c r="A31" s="55" t="s">
        <v>353</v>
      </c>
      <c r="B31" s="144">
        <v>692342</v>
      </c>
      <c r="C31" s="144">
        <v>625000</v>
      </c>
      <c r="D31" s="144">
        <v>15191</v>
      </c>
      <c r="E31" s="144">
        <f t="shared" si="3"/>
        <v>52151</v>
      </c>
      <c r="G31" s="3"/>
    </row>
    <row r="32" spans="1:14" x14ac:dyDescent="0.2">
      <c r="A32" s="55" t="s">
        <v>346</v>
      </c>
      <c r="B32" s="144">
        <v>686794</v>
      </c>
      <c r="C32" s="144">
        <v>600000</v>
      </c>
      <c r="D32" s="144">
        <v>30000</v>
      </c>
      <c r="E32" s="144">
        <f t="shared" si="3"/>
        <v>56794</v>
      </c>
      <c r="G32" s="3"/>
    </row>
    <row r="33" spans="1:11" x14ac:dyDescent="0.2">
      <c r="A33" s="55" t="s">
        <v>323</v>
      </c>
      <c r="B33" s="144">
        <v>780702</v>
      </c>
      <c r="C33" s="144">
        <v>685000</v>
      </c>
      <c r="D33" s="212">
        <v>69702</v>
      </c>
      <c r="E33" s="144">
        <f t="shared" si="3"/>
        <v>26000</v>
      </c>
      <c r="G33" s="3"/>
      <c r="K33" s="20"/>
    </row>
    <row r="34" spans="1:11" x14ac:dyDescent="0.2">
      <c r="A34" s="55" t="s">
        <v>249</v>
      </c>
      <c r="B34" s="144">
        <v>776600.95</v>
      </c>
      <c r="C34" s="144">
        <v>666929</v>
      </c>
      <c r="D34" s="212">
        <v>86200</v>
      </c>
      <c r="E34" s="144">
        <f t="shared" si="3"/>
        <v>23471.949999999953</v>
      </c>
      <c r="F34" s="3"/>
      <c r="G34" s="3"/>
      <c r="K34" s="3"/>
    </row>
    <row r="35" spans="1:11" x14ac:dyDescent="0.2">
      <c r="A35" s="55" t="s">
        <v>218</v>
      </c>
      <c r="B35" s="144">
        <v>737817</v>
      </c>
      <c r="C35" s="144">
        <v>615000</v>
      </c>
      <c r="D35" s="212">
        <v>100000</v>
      </c>
      <c r="E35" s="144">
        <f t="shared" si="3"/>
        <v>22817</v>
      </c>
      <c r="F35" s="3"/>
      <c r="G35" s="3"/>
    </row>
    <row r="36" spans="1:11" x14ac:dyDescent="0.2">
      <c r="A36" s="55"/>
      <c r="B36" s="144"/>
      <c r="C36" s="144"/>
      <c r="D36" s="212"/>
      <c r="E36" s="144"/>
      <c r="F36" s="3"/>
      <c r="G36" s="3"/>
    </row>
    <row r="37" spans="1:11" ht="15.75" x14ac:dyDescent="0.25">
      <c r="A37" s="57" t="s">
        <v>362</v>
      </c>
      <c r="B37" s="236">
        <f t="shared" ref="B37:E38" si="4">B30+B22+B14+B6</f>
        <v>1654331</v>
      </c>
      <c r="C37" s="236">
        <f t="shared" si="4"/>
        <v>1233871</v>
      </c>
      <c r="D37" s="236">
        <f t="shared" si="4"/>
        <v>41521</v>
      </c>
      <c r="E37" s="236">
        <f t="shared" si="4"/>
        <v>378939</v>
      </c>
      <c r="G37" s="3"/>
    </row>
    <row r="38" spans="1:11" x14ac:dyDescent="0.2">
      <c r="A38" s="55" t="s">
        <v>363</v>
      </c>
      <c r="B38" s="144">
        <f t="shared" si="4"/>
        <v>1406294</v>
      </c>
      <c r="C38" s="144">
        <f t="shared" si="4"/>
        <v>991007</v>
      </c>
      <c r="D38" s="212">
        <f t="shared" si="4"/>
        <v>41745</v>
      </c>
      <c r="E38" s="144">
        <f t="shared" si="4"/>
        <v>373542</v>
      </c>
      <c r="F38" s="3"/>
      <c r="G38" s="3"/>
      <c r="H38" s="147"/>
      <c r="I38" s="145"/>
    </row>
    <row r="39" spans="1:11" x14ac:dyDescent="0.2">
      <c r="A39" s="55" t="s">
        <v>347</v>
      </c>
      <c r="B39" s="144">
        <f t="shared" ref="B39:E42" si="5">SUM(B8+B16+B24+B32)</f>
        <v>1381113</v>
      </c>
      <c r="C39" s="144">
        <f t="shared" si="5"/>
        <v>951710</v>
      </c>
      <c r="D39" s="212">
        <f t="shared" si="5"/>
        <v>58800</v>
      </c>
      <c r="E39" s="144">
        <f t="shared" si="5"/>
        <v>370603</v>
      </c>
      <c r="F39" s="21"/>
      <c r="G39" s="3"/>
      <c r="H39" s="147"/>
      <c r="I39" s="146"/>
    </row>
    <row r="40" spans="1:11" x14ac:dyDescent="0.2">
      <c r="A40" s="55" t="s">
        <v>364</v>
      </c>
      <c r="B40" s="144">
        <f t="shared" si="5"/>
        <v>1490933</v>
      </c>
      <c r="C40" s="144">
        <f t="shared" si="5"/>
        <v>1066960</v>
      </c>
      <c r="D40" s="212">
        <f t="shared" si="5"/>
        <v>92973</v>
      </c>
      <c r="E40" s="144">
        <f t="shared" si="5"/>
        <v>331000</v>
      </c>
      <c r="G40" s="3"/>
      <c r="H40" s="147"/>
    </row>
    <row r="41" spans="1:11" x14ac:dyDescent="0.2">
      <c r="A41" s="55" t="s">
        <v>365</v>
      </c>
      <c r="B41" s="144">
        <f t="shared" si="5"/>
        <v>1468840</v>
      </c>
      <c r="C41" s="144">
        <f t="shared" si="5"/>
        <v>1065943</v>
      </c>
      <c r="D41" s="212">
        <f t="shared" si="5"/>
        <v>137354</v>
      </c>
      <c r="E41" s="144">
        <f t="shared" si="5"/>
        <v>265543</v>
      </c>
      <c r="G41" s="3"/>
      <c r="H41" s="147"/>
    </row>
    <row r="42" spans="1:11" x14ac:dyDescent="0.2">
      <c r="A42" s="55" t="s">
        <v>327</v>
      </c>
      <c r="B42" s="144">
        <f t="shared" si="5"/>
        <v>1375836</v>
      </c>
      <c r="C42" s="144">
        <f t="shared" si="5"/>
        <v>935899</v>
      </c>
      <c r="D42" s="212">
        <f t="shared" si="5"/>
        <v>179564</v>
      </c>
      <c r="E42" s="144">
        <f t="shared" si="5"/>
        <v>260373</v>
      </c>
      <c r="G42" s="3"/>
      <c r="H42" s="147"/>
    </row>
    <row r="43" spans="1:11" x14ac:dyDescent="0.2">
      <c r="A43" s="55"/>
      <c r="B43" s="144"/>
      <c r="C43" s="144"/>
      <c r="D43" s="212"/>
      <c r="E43" s="144"/>
      <c r="G43" s="3"/>
      <c r="H43" s="147"/>
    </row>
    <row r="44" spans="1:11" x14ac:dyDescent="0.2">
      <c r="A44" s="56"/>
      <c r="B44" s="144"/>
      <c r="C44" s="144"/>
      <c r="D44" s="212"/>
      <c r="E44" s="144"/>
      <c r="G44" s="3"/>
    </row>
    <row r="45" spans="1:11" ht="15.75" x14ac:dyDescent="0.25">
      <c r="A45" s="90" t="s">
        <v>57</v>
      </c>
      <c r="B45" s="144"/>
      <c r="C45" s="144"/>
      <c r="D45" s="212"/>
      <c r="E45" s="144"/>
      <c r="G45" s="3"/>
    </row>
    <row r="46" spans="1:11" ht="15.75" x14ac:dyDescent="0.25">
      <c r="A46" s="57" t="s">
        <v>58</v>
      </c>
      <c r="B46" s="218"/>
      <c r="C46" s="218"/>
      <c r="D46" s="219"/>
      <c r="E46" s="218"/>
      <c r="G46" s="3"/>
    </row>
    <row r="47" spans="1:11" ht="15.75" x14ac:dyDescent="0.25">
      <c r="A47" s="57" t="s">
        <v>360</v>
      </c>
      <c r="B47" s="236">
        <v>33403.47</v>
      </c>
      <c r="C47" s="236">
        <v>0</v>
      </c>
      <c r="D47" s="236">
        <v>4478.3999999999996</v>
      </c>
      <c r="E47" s="236">
        <f>B47-D47</f>
        <v>28925.07</v>
      </c>
      <c r="G47" s="3"/>
    </row>
    <row r="48" spans="1:11" x14ac:dyDescent="0.2">
      <c r="A48" s="55" t="s">
        <v>352</v>
      </c>
      <c r="B48" s="144">
        <v>50283</v>
      </c>
      <c r="C48" s="144">
        <v>0</v>
      </c>
      <c r="D48" s="144">
        <v>2559.6</v>
      </c>
      <c r="E48" s="144">
        <v>47723</v>
      </c>
      <c r="G48" s="22"/>
    </row>
    <row r="49" spans="1:8" x14ac:dyDescent="0.2">
      <c r="A49" s="55" t="s">
        <v>349</v>
      </c>
      <c r="B49" s="144">
        <v>43763</v>
      </c>
      <c r="C49" s="144">
        <v>0</v>
      </c>
      <c r="D49" s="144">
        <v>16648</v>
      </c>
      <c r="E49" s="144">
        <v>27115</v>
      </c>
      <c r="G49" s="3"/>
    </row>
    <row r="50" spans="1:8" x14ac:dyDescent="0.2">
      <c r="A50" s="55" t="s">
        <v>323</v>
      </c>
      <c r="B50" s="144">
        <v>47216</v>
      </c>
      <c r="C50" s="144"/>
      <c r="D50" s="212"/>
      <c r="E50" s="144">
        <v>47216</v>
      </c>
      <c r="G50" s="3"/>
    </row>
    <row r="51" spans="1:8" x14ac:dyDescent="0.2">
      <c r="A51" s="55" t="s">
        <v>324</v>
      </c>
      <c r="B51" s="144">
        <v>51845</v>
      </c>
      <c r="C51" s="144"/>
      <c r="D51" s="212"/>
      <c r="E51" s="144">
        <v>51845</v>
      </c>
      <c r="G51" s="3"/>
      <c r="H51" s="2"/>
    </row>
    <row r="52" spans="1:8" x14ac:dyDescent="0.2">
      <c r="A52" s="55" t="s">
        <v>218</v>
      </c>
      <c r="B52" s="144">
        <v>39736</v>
      </c>
      <c r="C52" s="144"/>
      <c r="D52" s="212"/>
      <c r="E52" s="144">
        <v>39736</v>
      </c>
      <c r="G52" s="3"/>
      <c r="H52" s="2"/>
    </row>
    <row r="53" spans="1:8" ht="15.75" x14ac:dyDescent="0.25">
      <c r="A53" s="57" t="s">
        <v>250</v>
      </c>
      <c r="B53" s="218"/>
      <c r="C53" s="144"/>
      <c r="D53" s="212"/>
      <c r="E53" s="218"/>
      <c r="G53" s="3"/>
    </row>
    <row r="54" spans="1:8" ht="15.75" x14ac:dyDescent="0.25">
      <c r="A54" s="57" t="s">
        <v>360</v>
      </c>
      <c r="B54" s="236">
        <v>38093.919999999998</v>
      </c>
      <c r="C54" s="236">
        <v>0</v>
      </c>
      <c r="D54" s="236">
        <v>0</v>
      </c>
      <c r="E54" s="236">
        <v>38093.919999999998</v>
      </c>
      <c r="G54" s="3"/>
    </row>
    <row r="55" spans="1:8" x14ac:dyDescent="0.2">
      <c r="A55" s="55" t="s">
        <v>352</v>
      </c>
      <c r="B55" s="144">
        <v>38550.410000000003</v>
      </c>
      <c r="C55" s="144">
        <v>0</v>
      </c>
      <c r="D55" s="144">
        <v>0</v>
      </c>
      <c r="E55" s="144">
        <v>38550.410000000003</v>
      </c>
      <c r="G55" s="3"/>
    </row>
    <row r="56" spans="1:8" x14ac:dyDescent="0.2">
      <c r="A56" s="55" t="s">
        <v>349</v>
      </c>
      <c r="B56" s="144"/>
      <c r="C56" s="144">
        <v>0</v>
      </c>
      <c r="D56" s="144"/>
      <c r="E56" s="144">
        <v>28877.8</v>
      </c>
      <c r="G56" s="3"/>
    </row>
    <row r="57" spans="1:8" x14ac:dyDescent="0.2">
      <c r="A57" s="55" t="s">
        <v>323</v>
      </c>
      <c r="B57" s="144">
        <v>29436</v>
      </c>
      <c r="C57" s="144"/>
      <c r="D57" s="212"/>
      <c r="E57" s="144">
        <v>29436</v>
      </c>
      <c r="G57" s="3"/>
    </row>
    <row r="58" spans="1:8" x14ac:dyDescent="0.2">
      <c r="A58" s="55" t="s">
        <v>249</v>
      </c>
      <c r="B58" s="144">
        <v>29802</v>
      </c>
      <c r="C58" s="144"/>
      <c r="D58" s="212"/>
      <c r="E58" s="144">
        <v>29802</v>
      </c>
      <c r="G58" s="3"/>
    </row>
    <row r="59" spans="1:8" x14ac:dyDescent="0.2">
      <c r="A59" s="55" t="s">
        <v>218</v>
      </c>
      <c r="B59" s="144">
        <v>35632</v>
      </c>
      <c r="C59" s="144"/>
      <c r="D59" s="212"/>
      <c r="E59" s="144">
        <v>35632</v>
      </c>
      <c r="G59" s="3"/>
    </row>
    <row r="60" spans="1:8" ht="15.75" x14ac:dyDescent="0.25">
      <c r="A60" s="57" t="s">
        <v>251</v>
      </c>
      <c r="B60" s="218"/>
      <c r="C60" s="218"/>
      <c r="D60" s="219"/>
      <c r="E60" s="218"/>
      <c r="G60" s="15"/>
    </row>
    <row r="61" spans="1:8" ht="15.75" x14ac:dyDescent="0.25">
      <c r="A61" s="57" t="s">
        <v>360</v>
      </c>
      <c r="B61" s="236">
        <v>192078</v>
      </c>
      <c r="C61" s="236">
        <v>0</v>
      </c>
      <c r="D61" s="236">
        <v>0</v>
      </c>
      <c r="E61" s="236">
        <v>192078</v>
      </c>
      <c r="F61" s="237"/>
      <c r="G61" s="15"/>
    </row>
    <row r="62" spans="1:8" x14ac:dyDescent="0.2">
      <c r="A62" s="55" t="s">
        <v>352</v>
      </c>
      <c r="B62" s="144">
        <v>187674</v>
      </c>
      <c r="C62" s="144">
        <v>0</v>
      </c>
      <c r="D62" s="144">
        <v>0</v>
      </c>
      <c r="E62" s="144">
        <v>187674</v>
      </c>
      <c r="F62" s="207"/>
      <c r="G62" s="208"/>
      <c r="H62" s="145"/>
    </row>
    <row r="63" spans="1:8" x14ac:dyDescent="0.2">
      <c r="A63" s="55" t="s">
        <v>349</v>
      </c>
      <c r="B63" s="144">
        <v>183314</v>
      </c>
      <c r="C63" s="144">
        <v>0</v>
      </c>
      <c r="D63" s="144"/>
      <c r="E63" s="144">
        <v>183314</v>
      </c>
      <c r="G63" s="3"/>
      <c r="H63" s="23"/>
    </row>
    <row r="64" spans="1:8" x14ac:dyDescent="0.2">
      <c r="A64" s="55" t="s">
        <v>323</v>
      </c>
      <c r="B64" s="144">
        <v>180408</v>
      </c>
      <c r="C64" s="144"/>
      <c r="D64" s="212"/>
      <c r="E64" s="144">
        <v>180408</v>
      </c>
      <c r="G64" s="3"/>
    </row>
    <row r="65" spans="1:7" x14ac:dyDescent="0.2">
      <c r="A65" s="55" t="s">
        <v>249</v>
      </c>
      <c r="B65" s="144">
        <v>175767</v>
      </c>
      <c r="C65" s="144"/>
      <c r="D65" s="212"/>
      <c r="E65" s="144">
        <v>175767</v>
      </c>
      <c r="G65" s="3"/>
    </row>
    <row r="66" spans="1:7" x14ac:dyDescent="0.2">
      <c r="A66" s="55" t="s">
        <v>218</v>
      </c>
      <c r="B66" s="144">
        <v>172321</v>
      </c>
      <c r="C66" s="144"/>
      <c r="D66" s="212"/>
      <c r="E66" s="144">
        <v>172321</v>
      </c>
      <c r="G66" s="3"/>
    </row>
    <row r="67" spans="1:7" ht="15.75" x14ac:dyDescent="0.25">
      <c r="A67" s="57" t="s">
        <v>252</v>
      </c>
      <c r="B67" s="218"/>
      <c r="C67" s="218"/>
      <c r="D67" s="219"/>
      <c r="E67" s="218"/>
      <c r="G67" s="3"/>
    </row>
    <row r="68" spans="1:7" ht="15.75" x14ac:dyDescent="0.25">
      <c r="A68" s="57" t="s">
        <v>360</v>
      </c>
      <c r="B68" s="216">
        <v>1900</v>
      </c>
      <c r="C68" s="216">
        <v>0</v>
      </c>
      <c r="D68" s="216">
        <v>400</v>
      </c>
      <c r="E68" s="216">
        <v>1500</v>
      </c>
      <c r="G68" s="3"/>
    </row>
    <row r="69" spans="1:7" x14ac:dyDescent="0.2">
      <c r="A69" s="55" t="s">
        <v>352</v>
      </c>
      <c r="B69" s="144">
        <v>1900</v>
      </c>
      <c r="C69" s="144">
        <v>0</v>
      </c>
      <c r="D69" s="144">
        <v>400</v>
      </c>
      <c r="E69" s="144">
        <v>1500</v>
      </c>
      <c r="G69" s="3"/>
    </row>
    <row r="70" spans="1:7" x14ac:dyDescent="0.2">
      <c r="A70" s="55" t="s">
        <v>349</v>
      </c>
      <c r="B70" s="144">
        <v>1900</v>
      </c>
      <c r="C70" s="144">
        <v>0</v>
      </c>
      <c r="D70" s="144">
        <v>400</v>
      </c>
      <c r="E70" s="144">
        <v>1500</v>
      </c>
      <c r="G70" s="3"/>
    </row>
    <row r="71" spans="1:7" x14ac:dyDescent="0.2">
      <c r="A71" s="55" t="s">
        <v>323</v>
      </c>
      <c r="B71" s="144">
        <v>1900</v>
      </c>
      <c r="C71" s="144"/>
      <c r="D71" s="212">
        <v>400</v>
      </c>
      <c r="E71" s="144">
        <v>1500</v>
      </c>
      <c r="G71" s="3"/>
    </row>
    <row r="72" spans="1:7" x14ac:dyDescent="0.2">
      <c r="A72" s="55" t="s">
        <v>249</v>
      </c>
      <c r="B72" s="144">
        <v>1800</v>
      </c>
      <c r="C72" s="144"/>
      <c r="D72" s="212">
        <v>800</v>
      </c>
      <c r="E72" s="144">
        <v>1000</v>
      </c>
      <c r="G72" s="3"/>
    </row>
    <row r="73" spans="1:7" x14ac:dyDescent="0.2">
      <c r="A73" s="55" t="s">
        <v>218</v>
      </c>
      <c r="B73" s="144">
        <v>1800</v>
      </c>
      <c r="C73" s="144"/>
      <c r="D73" s="212">
        <v>1800</v>
      </c>
      <c r="E73" s="144">
        <v>0</v>
      </c>
      <c r="F73" s="3"/>
      <c r="G73" s="3"/>
    </row>
    <row r="74" spans="1:7" x14ac:dyDescent="0.2">
      <c r="A74" s="55"/>
      <c r="B74" s="144"/>
      <c r="C74" s="144"/>
      <c r="D74" s="212"/>
      <c r="E74" s="144"/>
      <c r="F74" s="3"/>
      <c r="G74" s="3"/>
    </row>
    <row r="75" spans="1:7" ht="15.75" x14ac:dyDescent="0.25">
      <c r="A75" s="57"/>
      <c r="B75" s="144"/>
      <c r="C75" s="144"/>
      <c r="D75" s="212"/>
      <c r="E75" s="144"/>
      <c r="F75" s="24"/>
      <c r="G75" s="24"/>
    </row>
    <row r="76" spans="1:7" ht="15.75" x14ac:dyDescent="0.25">
      <c r="A76" s="57" t="s">
        <v>366</v>
      </c>
      <c r="B76" s="236">
        <f>SUM(B37+B47+B54+B61+B68)</f>
        <v>1919806.39</v>
      </c>
      <c r="C76" s="236">
        <f>SUM(C37+C47+C54+C61+C68)</f>
        <v>1233871</v>
      </c>
      <c r="D76" s="236">
        <f>SUM(D37+D47+D54+D61+D68)</f>
        <v>46399.4</v>
      </c>
      <c r="E76" s="236">
        <f>SUM(E37+E47+E54+E61+E68)</f>
        <v>639535.99</v>
      </c>
      <c r="F76" s="237"/>
      <c r="G76" s="24"/>
    </row>
    <row r="77" spans="1:7" x14ac:dyDescent="0.2">
      <c r="A77" s="55" t="s">
        <v>354</v>
      </c>
      <c r="B77" s="144">
        <f t="shared" ref="B77:E81" si="6">SUM(B38+B48+B55+B62+B69)</f>
        <v>1684701.41</v>
      </c>
      <c r="C77" s="144">
        <f t="shared" si="6"/>
        <v>991007</v>
      </c>
      <c r="D77" s="144">
        <f t="shared" si="6"/>
        <v>44704.6</v>
      </c>
      <c r="E77" s="144">
        <f t="shared" si="6"/>
        <v>648989.41</v>
      </c>
      <c r="F77" s="25"/>
      <c r="G77" s="25"/>
    </row>
    <row r="78" spans="1:7" x14ac:dyDescent="0.2">
      <c r="A78" s="55" t="s">
        <v>348</v>
      </c>
      <c r="B78" s="144">
        <f t="shared" si="6"/>
        <v>1610090</v>
      </c>
      <c r="C78" s="144">
        <f t="shared" si="6"/>
        <v>951710</v>
      </c>
      <c r="D78" s="212">
        <f t="shared" si="6"/>
        <v>75848</v>
      </c>
      <c r="E78" s="144">
        <f t="shared" si="6"/>
        <v>611409.80000000005</v>
      </c>
      <c r="F78" s="25"/>
      <c r="G78" s="25"/>
    </row>
    <row r="79" spans="1:7" x14ac:dyDescent="0.2">
      <c r="A79" s="55" t="s">
        <v>325</v>
      </c>
      <c r="B79" s="144">
        <f t="shared" si="6"/>
        <v>1749893</v>
      </c>
      <c r="C79" s="144">
        <f t="shared" si="6"/>
        <v>1066960</v>
      </c>
      <c r="D79" s="144">
        <f t="shared" si="6"/>
        <v>93373</v>
      </c>
      <c r="E79" s="144">
        <f t="shared" si="6"/>
        <v>589560</v>
      </c>
      <c r="F79" s="25"/>
      <c r="G79" s="25"/>
    </row>
    <row r="80" spans="1:7" x14ac:dyDescent="0.2">
      <c r="A80" s="55" t="s">
        <v>326</v>
      </c>
      <c r="B80" s="144">
        <f t="shared" si="6"/>
        <v>1728054</v>
      </c>
      <c r="C80" s="144">
        <f t="shared" si="6"/>
        <v>1065943</v>
      </c>
      <c r="D80" s="144">
        <f t="shared" si="6"/>
        <v>138154</v>
      </c>
      <c r="E80" s="144">
        <f t="shared" si="6"/>
        <v>523957</v>
      </c>
      <c r="F80" s="25"/>
      <c r="G80" s="25"/>
    </row>
    <row r="81" spans="1:7" x14ac:dyDescent="0.2">
      <c r="A81" s="55" t="s">
        <v>219</v>
      </c>
      <c r="B81" s="144">
        <f t="shared" si="6"/>
        <v>1625325</v>
      </c>
      <c r="C81" s="144">
        <f t="shared" si="6"/>
        <v>935899</v>
      </c>
      <c r="D81" s="144">
        <f t="shared" si="6"/>
        <v>181364</v>
      </c>
      <c r="E81" s="144">
        <f t="shared" si="6"/>
        <v>508062</v>
      </c>
      <c r="F81" s="25"/>
      <c r="G81" s="26"/>
    </row>
    <row r="82" spans="1:7" x14ac:dyDescent="0.2">
      <c r="F82" s="27"/>
      <c r="G82" s="3"/>
    </row>
    <row r="83" spans="1:7" x14ac:dyDescent="0.2">
      <c r="G83" s="3"/>
    </row>
    <row r="84" spans="1:7" x14ac:dyDescent="0.2">
      <c r="G84" s="3"/>
    </row>
    <row r="85" spans="1:7" x14ac:dyDescent="0.2">
      <c r="G85" s="3"/>
    </row>
  </sheetData>
  <phoneticPr fontId="21" type="noConversion"/>
  <pageMargins left="0" right="0" top="0.44027777777777777" bottom="0" header="0.51180555555555551" footer="0.51180555555555551"/>
  <pageSetup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810"/>
  <sheetViews>
    <sheetView showOutlineSymbols="0" topLeftCell="A196" zoomScaleNormal="78" zoomScaleSheetLayoutView="100" zoomScalePageLayoutView="78" workbookViewId="0">
      <selection activeCell="AD128" sqref="AD128"/>
    </sheetView>
  </sheetViews>
  <sheetFormatPr defaultColWidth="2.6640625" defaultRowHeight="17.100000000000001" customHeight="1" x14ac:dyDescent="0.2"/>
  <cols>
    <col min="1" max="1" width="2.6640625" style="28"/>
    <col min="2" max="2" width="37.88671875" style="28" customWidth="1"/>
    <col min="3" max="3" width="9" style="28" customWidth="1"/>
    <col min="4" max="14" width="2.6640625" style="28" hidden="1" customWidth="1"/>
    <col min="15" max="16" width="11.33203125" hidden="1" customWidth="1"/>
    <col min="17" max="17" width="10.6640625" hidden="1" customWidth="1"/>
    <col min="18" max="19" width="8.5546875" hidden="1" customWidth="1"/>
    <col min="20" max="20" width="8.5546875" customWidth="1"/>
    <col min="21" max="21" width="8" customWidth="1"/>
    <col min="22" max="22" width="9.88671875" customWidth="1"/>
    <col min="23" max="23" width="9.5546875" customWidth="1"/>
    <col min="24" max="24" width="11" style="3" customWidth="1"/>
    <col min="25" max="25" width="10" customWidth="1"/>
    <col min="26" max="26" width="10.44140625" customWidth="1"/>
    <col min="27" max="27" width="17.88671875" customWidth="1"/>
    <col min="28" max="28" width="7" bestFit="1" customWidth="1"/>
    <col min="30" max="30" width="6" bestFit="1" customWidth="1"/>
    <col min="32" max="32" width="5" bestFit="1" customWidth="1"/>
    <col min="33" max="33" width="4" bestFit="1" customWidth="1"/>
  </cols>
  <sheetData>
    <row r="1" spans="2:27" ht="0.75" customHeight="1" x14ac:dyDescent="0.25">
      <c r="B1" s="29" t="s">
        <v>70</v>
      </c>
      <c r="S1" s="3"/>
      <c r="T1" s="3"/>
    </row>
    <row r="2" spans="2:27" ht="18" customHeight="1" x14ac:dyDescent="0.25">
      <c r="C2" s="75"/>
      <c r="D2" s="76"/>
      <c r="E2" s="76"/>
      <c r="F2" s="76"/>
      <c r="G2" s="76"/>
      <c r="H2" s="76"/>
      <c r="I2" s="76"/>
      <c r="J2" s="76"/>
      <c r="K2" s="76"/>
      <c r="L2" s="76"/>
      <c r="M2" s="77"/>
      <c r="N2" s="76"/>
      <c r="O2" s="63"/>
      <c r="P2" s="78"/>
      <c r="Q2" s="77" t="s">
        <v>350</v>
      </c>
      <c r="R2" s="79"/>
      <c r="S2" s="69"/>
      <c r="T2" s="69"/>
      <c r="U2" s="63"/>
      <c r="V2" s="63"/>
      <c r="W2" s="191"/>
      <c r="X2" s="69"/>
      <c r="Y2" s="63"/>
      <c r="Z2" s="63"/>
    </row>
    <row r="3" spans="2:27" ht="15.75" customHeight="1" x14ac:dyDescent="0.25"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63"/>
      <c r="P3" s="80"/>
      <c r="Q3" s="78"/>
      <c r="R3" s="79"/>
      <c r="S3" s="69"/>
      <c r="T3" s="69"/>
      <c r="U3" s="63"/>
      <c r="V3" s="63"/>
      <c r="W3" s="191"/>
      <c r="X3" s="69"/>
      <c r="Y3" s="63"/>
      <c r="Z3" s="63"/>
    </row>
    <row r="4" spans="2:27" ht="15.75" customHeight="1" x14ac:dyDescent="0.25">
      <c r="B4" s="76"/>
      <c r="C4" s="76"/>
      <c r="D4" s="81" t="s">
        <v>72</v>
      </c>
      <c r="E4" s="81" t="s">
        <v>73</v>
      </c>
      <c r="F4" s="81">
        <v>2002</v>
      </c>
      <c r="G4" s="81" t="s">
        <v>74</v>
      </c>
      <c r="H4" s="81" t="s">
        <v>75</v>
      </c>
      <c r="I4" s="81" t="s">
        <v>76</v>
      </c>
      <c r="J4" s="81" t="s">
        <v>77</v>
      </c>
      <c r="K4" s="82">
        <v>2007</v>
      </c>
      <c r="L4" s="83">
        <v>2008</v>
      </c>
      <c r="M4" s="83">
        <v>2009</v>
      </c>
      <c r="N4" s="83">
        <v>2010</v>
      </c>
      <c r="O4" s="83">
        <v>2011</v>
      </c>
      <c r="P4" s="83">
        <v>2012</v>
      </c>
      <c r="Q4" s="78" t="s">
        <v>78</v>
      </c>
      <c r="R4" s="84" t="s">
        <v>78</v>
      </c>
      <c r="S4" s="85" t="s">
        <v>78</v>
      </c>
      <c r="T4" s="90" t="s">
        <v>43</v>
      </c>
      <c r="U4" s="90" t="s">
        <v>43</v>
      </c>
      <c r="V4" s="192" t="s">
        <v>78</v>
      </c>
      <c r="W4" s="206" t="s">
        <v>78</v>
      </c>
      <c r="X4" s="206" t="s">
        <v>78</v>
      </c>
      <c r="Y4" s="206" t="s">
        <v>80</v>
      </c>
      <c r="Z4" s="206" t="s">
        <v>80</v>
      </c>
      <c r="AA4" s="223"/>
    </row>
    <row r="5" spans="2:27" ht="15.75" customHeight="1" x14ac:dyDescent="0.25">
      <c r="B5" s="74" t="s">
        <v>71</v>
      </c>
      <c r="C5" s="86" t="s">
        <v>79</v>
      </c>
      <c r="D5" s="87" t="s">
        <v>78</v>
      </c>
      <c r="E5" s="87" t="s">
        <v>80</v>
      </c>
      <c r="F5" s="87" t="s">
        <v>78</v>
      </c>
      <c r="G5" s="87" t="s">
        <v>80</v>
      </c>
      <c r="H5" s="87" t="s">
        <v>78</v>
      </c>
      <c r="I5" s="87" t="s">
        <v>78</v>
      </c>
      <c r="J5" s="87" t="s">
        <v>81</v>
      </c>
      <c r="K5" s="87" t="s">
        <v>78</v>
      </c>
      <c r="L5" s="88" t="s">
        <v>78</v>
      </c>
      <c r="M5" s="89" t="s">
        <v>78</v>
      </c>
      <c r="N5" s="89" t="s">
        <v>78</v>
      </c>
      <c r="O5" s="90" t="s">
        <v>78</v>
      </c>
      <c r="P5" s="89" t="s">
        <v>78</v>
      </c>
      <c r="Q5" s="84">
        <v>2013</v>
      </c>
      <c r="R5" s="91">
        <v>2014</v>
      </c>
      <c r="S5" s="91">
        <v>2015</v>
      </c>
      <c r="T5" s="90">
        <v>2017</v>
      </c>
      <c r="U5" s="90">
        <v>2018</v>
      </c>
      <c r="V5" s="192">
        <v>2019</v>
      </c>
      <c r="W5" s="90">
        <v>2020</v>
      </c>
      <c r="X5" s="90">
        <v>2021</v>
      </c>
      <c r="Y5" s="90">
        <v>2022</v>
      </c>
      <c r="Z5" s="90">
        <v>2023</v>
      </c>
      <c r="AA5" s="223"/>
    </row>
    <row r="6" spans="2:27" ht="15.75" customHeight="1" x14ac:dyDescent="0.2"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63"/>
      <c r="P6" s="92"/>
      <c r="Q6" s="93"/>
      <c r="R6" s="94"/>
      <c r="S6" s="95"/>
      <c r="T6" s="63"/>
      <c r="U6" s="63"/>
      <c r="V6" s="191"/>
      <c r="W6" s="69"/>
      <c r="X6" s="69"/>
      <c r="Y6" s="63"/>
      <c r="Z6" s="63"/>
    </row>
    <row r="7" spans="2:27" ht="15.75" customHeight="1" x14ac:dyDescent="0.25">
      <c r="B7" s="96" t="s">
        <v>151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63"/>
      <c r="P7" s="92"/>
      <c r="Q7" s="76"/>
      <c r="R7" s="94"/>
      <c r="S7" s="79"/>
      <c r="T7" s="63"/>
      <c r="U7" s="63"/>
      <c r="V7" s="191"/>
      <c r="W7" s="69"/>
      <c r="X7" s="69"/>
      <c r="Y7" s="63"/>
      <c r="Z7" s="63"/>
    </row>
    <row r="8" spans="2:27" ht="15.75" customHeight="1" x14ac:dyDescent="0.25">
      <c r="B8" s="97" t="s">
        <v>82</v>
      </c>
      <c r="C8" s="98" t="s">
        <v>83</v>
      </c>
      <c r="D8" s="81">
        <v>147350</v>
      </c>
      <c r="E8" s="81">
        <v>174225</v>
      </c>
      <c r="F8" s="81">
        <v>174225</v>
      </c>
      <c r="G8" s="81">
        <v>122500</v>
      </c>
      <c r="H8" s="99">
        <v>102200</v>
      </c>
      <c r="I8" s="99">
        <v>103227</v>
      </c>
      <c r="J8" s="99">
        <v>204363</v>
      </c>
      <c r="K8" s="99">
        <v>155384</v>
      </c>
      <c r="L8" s="99">
        <v>100722</v>
      </c>
      <c r="M8" s="99">
        <v>378500</v>
      </c>
      <c r="N8" s="99">
        <v>100000</v>
      </c>
      <c r="O8" s="100">
        <v>68591</v>
      </c>
      <c r="P8" s="81">
        <v>68570</v>
      </c>
      <c r="Q8" s="101">
        <v>68570</v>
      </c>
      <c r="R8" s="79">
        <v>60615</v>
      </c>
      <c r="S8" s="79">
        <v>80000</v>
      </c>
      <c r="T8" s="115">
        <v>123488</v>
      </c>
      <c r="U8" s="115">
        <v>154783</v>
      </c>
      <c r="V8" s="193">
        <v>157746</v>
      </c>
      <c r="W8" s="115">
        <v>172000</v>
      </c>
      <c r="X8" s="115">
        <v>172000</v>
      </c>
      <c r="Y8" s="79">
        <v>171172</v>
      </c>
      <c r="Z8" s="229">
        <v>139626</v>
      </c>
    </row>
    <row r="9" spans="2:27" ht="15.75" customHeight="1" x14ac:dyDescent="0.2">
      <c r="B9" s="97" t="s">
        <v>84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63"/>
      <c r="P9" s="92"/>
      <c r="Q9" s="102"/>
      <c r="R9" s="79"/>
      <c r="S9" s="79"/>
      <c r="T9" s="69"/>
      <c r="U9" s="69"/>
      <c r="V9" s="193"/>
      <c r="W9" s="115"/>
      <c r="X9" s="115"/>
      <c r="Y9" s="79"/>
      <c r="Z9" s="229"/>
    </row>
    <row r="10" spans="2:27" ht="15.75" customHeight="1" x14ac:dyDescent="0.2">
      <c r="B10" s="97" t="s">
        <v>85</v>
      </c>
      <c r="C10" s="97" t="s">
        <v>86</v>
      </c>
      <c r="D10" s="97">
        <v>8785</v>
      </c>
      <c r="E10" s="97">
        <v>8000</v>
      </c>
      <c r="F10" s="97">
        <v>6841</v>
      </c>
      <c r="G10" s="97">
        <v>7000</v>
      </c>
      <c r="H10" s="97">
        <v>9119.19</v>
      </c>
      <c r="I10" s="97">
        <v>9773</v>
      </c>
      <c r="J10" s="97">
        <v>9000</v>
      </c>
      <c r="K10" s="97">
        <v>11875</v>
      </c>
      <c r="L10" s="97">
        <v>7302</v>
      </c>
      <c r="M10" s="97">
        <v>7444.11</v>
      </c>
      <c r="N10" s="97">
        <v>8556.7000000000007</v>
      </c>
      <c r="O10" s="69">
        <v>8292</v>
      </c>
      <c r="P10" s="103">
        <v>7257.56</v>
      </c>
      <c r="Q10" s="102">
        <v>9434.59</v>
      </c>
      <c r="R10" s="79">
        <v>7547.23</v>
      </c>
      <c r="S10" s="79">
        <v>9928.69</v>
      </c>
      <c r="T10" s="69">
        <v>6805</v>
      </c>
      <c r="U10" s="69">
        <v>5698.83</v>
      </c>
      <c r="V10" s="193">
        <v>5317</v>
      </c>
      <c r="W10" s="115">
        <v>6014</v>
      </c>
      <c r="X10" s="115">
        <v>7103</v>
      </c>
      <c r="Y10" s="79">
        <v>6000</v>
      </c>
      <c r="Z10" s="229">
        <v>6000</v>
      </c>
    </row>
    <row r="11" spans="2:27" ht="15" customHeight="1" x14ac:dyDescent="0.2">
      <c r="B11" s="97" t="s">
        <v>87</v>
      </c>
      <c r="C11" s="97" t="s">
        <v>88</v>
      </c>
      <c r="D11" s="76"/>
      <c r="E11" s="76"/>
      <c r="F11" s="76"/>
      <c r="G11" s="76"/>
      <c r="H11" s="76"/>
      <c r="I11" s="76"/>
      <c r="J11" s="76"/>
      <c r="K11" s="97">
        <v>0</v>
      </c>
      <c r="L11" s="97">
        <v>0</v>
      </c>
      <c r="M11" s="97">
        <v>192579.14</v>
      </c>
      <c r="N11" s="97">
        <v>101818.47</v>
      </c>
      <c r="O11" s="69">
        <v>100000</v>
      </c>
      <c r="P11" s="103">
        <v>110939.19</v>
      </c>
      <c r="Q11" s="102">
        <v>38994.47</v>
      </c>
      <c r="R11" s="79">
        <v>0</v>
      </c>
      <c r="S11" s="79">
        <v>0</v>
      </c>
      <c r="T11" s="69">
        <v>44542</v>
      </c>
      <c r="U11" s="69">
        <v>0</v>
      </c>
      <c r="V11" s="193">
        <v>0</v>
      </c>
      <c r="W11" s="115">
        <v>0</v>
      </c>
      <c r="X11" s="115">
        <v>0</v>
      </c>
      <c r="Y11" s="79">
        <v>0</v>
      </c>
      <c r="Z11" s="229">
        <v>0</v>
      </c>
    </row>
    <row r="12" spans="2:27" ht="15" customHeight="1" x14ac:dyDescent="0.2">
      <c r="B12" s="97" t="s">
        <v>89</v>
      </c>
      <c r="C12" s="97" t="s">
        <v>90</v>
      </c>
      <c r="D12" s="97">
        <v>1146</v>
      </c>
      <c r="E12" s="97">
        <v>1000</v>
      </c>
      <c r="F12" s="97">
        <v>649</v>
      </c>
      <c r="G12" s="97">
        <v>1000</v>
      </c>
      <c r="H12" s="97">
        <v>902.14</v>
      </c>
      <c r="I12" s="97">
        <v>943</v>
      </c>
      <c r="J12" s="97">
        <v>500</v>
      </c>
      <c r="K12" s="97">
        <v>1101</v>
      </c>
      <c r="L12" s="97">
        <v>1249</v>
      </c>
      <c r="M12" s="97">
        <v>1507.9</v>
      </c>
      <c r="N12" s="97">
        <v>1437.06</v>
      </c>
      <c r="O12" s="69">
        <v>1119</v>
      </c>
      <c r="P12" s="103">
        <v>1245</v>
      </c>
      <c r="Q12" s="102">
        <v>1346.92</v>
      </c>
      <c r="R12" s="79">
        <v>1498.15</v>
      </c>
      <c r="S12" s="79">
        <v>1249</v>
      </c>
      <c r="T12" s="69">
        <v>1106</v>
      </c>
      <c r="U12" s="69">
        <v>768.03</v>
      </c>
      <c r="V12" s="193">
        <v>1080</v>
      </c>
      <c r="W12" s="115">
        <v>1041.58</v>
      </c>
      <c r="X12" s="115">
        <v>943</v>
      </c>
      <c r="Y12" s="79">
        <v>800</v>
      </c>
      <c r="Z12" s="229">
        <v>900</v>
      </c>
    </row>
    <row r="13" spans="2:27" ht="15" customHeight="1" x14ac:dyDescent="0.2">
      <c r="B13" s="97" t="s">
        <v>91</v>
      </c>
      <c r="C13" s="97" t="s">
        <v>92</v>
      </c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69">
        <v>0</v>
      </c>
      <c r="P13" s="103">
        <v>0</v>
      </c>
      <c r="Q13" s="102">
        <v>0</v>
      </c>
      <c r="R13" s="79">
        <v>0</v>
      </c>
      <c r="S13" s="79">
        <v>2162.5</v>
      </c>
      <c r="T13" s="69">
        <v>1382</v>
      </c>
      <c r="U13" s="69">
        <v>1611.18</v>
      </c>
      <c r="V13" s="193">
        <v>1942</v>
      </c>
      <c r="W13" s="115">
        <v>2476.52</v>
      </c>
      <c r="X13" s="115">
        <v>2951</v>
      </c>
      <c r="Y13" s="79">
        <v>2500</v>
      </c>
      <c r="Z13" s="229">
        <v>3000</v>
      </c>
    </row>
    <row r="14" spans="2:27" ht="15" customHeight="1" x14ac:dyDescent="0.2">
      <c r="B14" s="97" t="s">
        <v>93</v>
      </c>
      <c r="C14" s="97" t="s">
        <v>94</v>
      </c>
      <c r="D14" s="97">
        <v>2535</v>
      </c>
      <c r="E14" s="97">
        <v>3000</v>
      </c>
      <c r="F14" s="97">
        <v>1823</v>
      </c>
      <c r="G14" s="97">
        <v>1500</v>
      </c>
      <c r="H14" s="97">
        <v>2196.63</v>
      </c>
      <c r="I14" s="97">
        <v>2820</v>
      </c>
      <c r="J14" s="97">
        <v>4000</v>
      </c>
      <c r="K14" s="97">
        <v>20427</v>
      </c>
      <c r="L14" s="97">
        <v>7589</v>
      </c>
      <c r="M14" s="97">
        <v>7722.72</v>
      </c>
      <c r="N14" s="97">
        <v>1788.01</v>
      </c>
      <c r="O14" s="69">
        <v>1508</v>
      </c>
      <c r="P14" s="103">
        <v>871.62</v>
      </c>
      <c r="Q14" s="102">
        <v>172.14</v>
      </c>
      <c r="R14" s="79">
        <v>136.99</v>
      </c>
      <c r="S14" s="79">
        <v>239</v>
      </c>
      <c r="T14" s="69">
        <v>285</v>
      </c>
      <c r="U14" s="69">
        <v>271.69</v>
      </c>
      <c r="V14" s="193">
        <v>268</v>
      </c>
      <c r="W14" s="115">
        <v>321.81</v>
      </c>
      <c r="X14" s="115">
        <v>187</v>
      </c>
      <c r="Y14" s="79">
        <v>225</v>
      </c>
      <c r="Z14" s="229">
        <v>250</v>
      </c>
    </row>
    <row r="15" spans="2:27" ht="15.75" customHeight="1" x14ac:dyDescent="0.2">
      <c r="B15" s="97" t="s">
        <v>95</v>
      </c>
      <c r="C15" s="97" t="s">
        <v>96</v>
      </c>
      <c r="D15" s="97">
        <v>2659</v>
      </c>
      <c r="E15" s="97">
        <v>2300</v>
      </c>
      <c r="F15" s="97">
        <v>2713</v>
      </c>
      <c r="G15" s="97">
        <v>2500</v>
      </c>
      <c r="H15" s="97">
        <v>2990.79</v>
      </c>
      <c r="I15" s="97">
        <v>2722</v>
      </c>
      <c r="J15" s="97">
        <v>2500</v>
      </c>
      <c r="K15" s="97">
        <v>2665</v>
      </c>
      <c r="L15" s="97">
        <v>2454</v>
      </c>
      <c r="M15" s="97">
        <v>2265.5</v>
      </c>
      <c r="N15" s="97">
        <v>2196.58</v>
      </c>
      <c r="O15" s="69">
        <v>3276</v>
      </c>
      <c r="P15" s="103">
        <v>2527</v>
      </c>
      <c r="Q15" s="102">
        <v>2770</v>
      </c>
      <c r="R15" s="79">
        <v>2828.5</v>
      </c>
      <c r="S15" s="79">
        <v>2112</v>
      </c>
      <c r="T15" s="69">
        <v>2124</v>
      </c>
      <c r="U15" s="69">
        <v>1629</v>
      </c>
      <c r="V15" s="193">
        <v>1778</v>
      </c>
      <c r="W15" s="115">
        <v>1728.5</v>
      </c>
      <c r="X15" s="115">
        <v>1568</v>
      </c>
      <c r="Y15" s="79">
        <v>1700</v>
      </c>
      <c r="Z15" s="229">
        <v>1700</v>
      </c>
    </row>
    <row r="16" spans="2:27" ht="15" customHeight="1" x14ac:dyDescent="0.2">
      <c r="B16" s="97" t="s">
        <v>97</v>
      </c>
      <c r="C16" s="97" t="s">
        <v>98</v>
      </c>
      <c r="D16" s="97">
        <v>8595</v>
      </c>
      <c r="E16" s="97">
        <v>9500</v>
      </c>
      <c r="F16" s="97">
        <v>10472</v>
      </c>
      <c r="G16" s="97">
        <v>9500</v>
      </c>
      <c r="H16" s="97">
        <v>16039.75</v>
      </c>
      <c r="I16" s="97">
        <v>16545</v>
      </c>
      <c r="J16" s="97">
        <v>15000</v>
      </c>
      <c r="K16" s="97">
        <v>27152</v>
      </c>
      <c r="L16" s="97">
        <v>36660</v>
      </c>
      <c r="M16" s="97">
        <v>30235.25</v>
      </c>
      <c r="N16" s="97">
        <v>25430.5</v>
      </c>
      <c r="O16" s="69">
        <v>19363</v>
      </c>
      <c r="P16" s="103">
        <v>15859</v>
      </c>
      <c r="Q16" s="102">
        <v>18338</v>
      </c>
      <c r="R16" s="79">
        <v>37870.75</v>
      </c>
      <c r="S16" s="79">
        <v>20168</v>
      </c>
      <c r="T16" s="69">
        <v>33550</v>
      </c>
      <c r="U16" s="69">
        <v>47080.5</v>
      </c>
      <c r="V16" s="193">
        <v>34656</v>
      </c>
      <c r="W16" s="115">
        <v>20687</v>
      </c>
      <c r="X16" s="115">
        <v>17663</v>
      </c>
      <c r="Y16" s="79">
        <v>20000</v>
      </c>
      <c r="Z16" s="229">
        <v>18000</v>
      </c>
    </row>
    <row r="17" spans="2:26" ht="15" customHeight="1" x14ac:dyDescent="0.2">
      <c r="B17" s="97" t="s">
        <v>99</v>
      </c>
      <c r="C17" s="97" t="s">
        <v>98</v>
      </c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69"/>
      <c r="P17" s="103"/>
      <c r="Q17" s="102"/>
      <c r="R17" s="79"/>
      <c r="S17" s="79"/>
      <c r="T17" s="69">
        <v>0</v>
      </c>
      <c r="U17" s="69">
        <v>0</v>
      </c>
      <c r="V17" s="193">
        <v>0</v>
      </c>
      <c r="W17" s="115">
        <v>0</v>
      </c>
      <c r="X17" s="115">
        <v>0</v>
      </c>
      <c r="Y17" s="79">
        <v>0</v>
      </c>
      <c r="Z17" s="229">
        <v>0</v>
      </c>
    </row>
    <row r="18" spans="2:26" ht="15" customHeight="1" x14ac:dyDescent="0.2">
      <c r="B18" s="97" t="s">
        <v>100</v>
      </c>
      <c r="C18" s="97" t="s">
        <v>101</v>
      </c>
      <c r="D18" s="76"/>
      <c r="E18" s="76"/>
      <c r="F18" s="76"/>
      <c r="G18" s="76"/>
      <c r="H18" s="97">
        <v>0</v>
      </c>
      <c r="I18" s="97">
        <v>0</v>
      </c>
      <c r="J18" s="76"/>
      <c r="K18" s="76"/>
      <c r="L18" s="76"/>
      <c r="M18" s="76">
        <v>10</v>
      </c>
      <c r="N18" s="76"/>
      <c r="O18" s="69">
        <v>0</v>
      </c>
      <c r="P18" s="105">
        <v>354</v>
      </c>
      <c r="Q18" s="102">
        <v>390</v>
      </c>
      <c r="R18" s="79">
        <v>322.58</v>
      </c>
      <c r="S18" s="79">
        <v>120</v>
      </c>
      <c r="T18" s="69">
        <v>75</v>
      </c>
      <c r="U18" s="69">
        <v>150</v>
      </c>
      <c r="V18" s="193">
        <v>25</v>
      </c>
      <c r="W18" s="115">
        <v>150</v>
      </c>
      <c r="X18" s="115">
        <v>125</v>
      </c>
      <c r="Y18" s="79">
        <v>25</v>
      </c>
      <c r="Z18" s="229">
        <v>150</v>
      </c>
    </row>
    <row r="19" spans="2:26" ht="15" customHeight="1" x14ac:dyDescent="0.2">
      <c r="B19" s="97" t="s">
        <v>102</v>
      </c>
      <c r="C19" s="97" t="s">
        <v>0</v>
      </c>
      <c r="D19" s="76"/>
      <c r="E19" s="97">
        <v>0</v>
      </c>
      <c r="F19" s="97">
        <v>94</v>
      </c>
      <c r="G19" s="97">
        <v>0</v>
      </c>
      <c r="H19" s="76"/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69">
        <v>500</v>
      </c>
      <c r="P19" s="103">
        <v>72</v>
      </c>
      <c r="Q19" s="102"/>
      <c r="R19" s="79">
        <v>0</v>
      </c>
      <c r="S19" s="79">
        <v>0</v>
      </c>
      <c r="T19" s="69">
        <v>0</v>
      </c>
      <c r="U19" s="69">
        <v>0</v>
      </c>
      <c r="V19" s="193">
        <v>0</v>
      </c>
      <c r="W19" s="115">
        <v>0</v>
      </c>
      <c r="X19" s="115">
        <v>0</v>
      </c>
      <c r="Y19" s="79">
        <v>0</v>
      </c>
      <c r="Z19" s="229">
        <v>0</v>
      </c>
    </row>
    <row r="20" spans="2:26" ht="15.75" customHeight="1" x14ac:dyDescent="0.2">
      <c r="B20" s="97" t="s">
        <v>1</v>
      </c>
      <c r="C20" s="97" t="s">
        <v>2</v>
      </c>
      <c r="D20" s="76"/>
      <c r="E20" s="76"/>
      <c r="F20" s="76"/>
      <c r="G20" s="76"/>
      <c r="H20" s="97">
        <v>181.66</v>
      </c>
      <c r="I20" s="97">
        <v>660</v>
      </c>
      <c r="J20" s="97">
        <v>0</v>
      </c>
      <c r="K20" s="97">
        <v>121</v>
      </c>
      <c r="L20" s="97">
        <v>83</v>
      </c>
      <c r="M20" s="97">
        <v>143.75</v>
      </c>
      <c r="N20" s="97">
        <v>194.5</v>
      </c>
      <c r="O20" s="69">
        <v>0</v>
      </c>
      <c r="P20" s="103">
        <v>83</v>
      </c>
      <c r="Q20" s="102">
        <v>190.25</v>
      </c>
      <c r="R20" s="79">
        <v>130.5</v>
      </c>
      <c r="S20" s="79">
        <v>795</v>
      </c>
      <c r="T20" s="69">
        <v>201</v>
      </c>
      <c r="U20" s="69">
        <v>205</v>
      </c>
      <c r="V20" s="193">
        <v>139</v>
      </c>
      <c r="W20" s="115">
        <v>340.5</v>
      </c>
      <c r="X20" s="115">
        <v>70</v>
      </c>
      <c r="Y20" s="79">
        <v>0</v>
      </c>
      <c r="Z20" s="229">
        <v>0</v>
      </c>
    </row>
    <row r="21" spans="2:26" ht="15" customHeight="1" x14ac:dyDescent="0.2">
      <c r="B21" s="97" t="s">
        <v>3</v>
      </c>
      <c r="C21" s="97" t="s">
        <v>4</v>
      </c>
      <c r="D21" s="76"/>
      <c r="E21" s="97">
        <v>0</v>
      </c>
      <c r="F21" s="97">
        <v>187</v>
      </c>
      <c r="G21" s="97">
        <v>0</v>
      </c>
      <c r="H21" s="97">
        <v>211.11</v>
      </c>
      <c r="I21" s="97">
        <v>1001</v>
      </c>
      <c r="J21" s="97">
        <v>0</v>
      </c>
      <c r="K21" s="97">
        <v>0</v>
      </c>
      <c r="L21" s="97">
        <v>0</v>
      </c>
      <c r="M21" s="97">
        <v>0</v>
      </c>
      <c r="N21" s="97">
        <v>0</v>
      </c>
      <c r="O21" s="69">
        <v>192</v>
      </c>
      <c r="P21" s="103">
        <v>0</v>
      </c>
      <c r="Q21" s="102"/>
      <c r="R21" s="79">
        <v>0</v>
      </c>
      <c r="S21" s="79">
        <v>0</v>
      </c>
      <c r="T21" s="69">
        <v>0</v>
      </c>
      <c r="U21" s="69">
        <v>0</v>
      </c>
      <c r="V21" s="193">
        <v>0</v>
      </c>
      <c r="W21" s="115">
        <v>0</v>
      </c>
      <c r="X21" s="115">
        <v>0</v>
      </c>
      <c r="Y21" s="79">
        <v>0</v>
      </c>
      <c r="Z21" s="229">
        <v>0</v>
      </c>
    </row>
    <row r="22" spans="2:26" ht="15" customHeight="1" x14ac:dyDescent="0.2">
      <c r="B22" s="97" t="s">
        <v>5</v>
      </c>
      <c r="C22" s="97" t="s">
        <v>253</v>
      </c>
      <c r="D22" s="76"/>
      <c r="E22" s="76"/>
      <c r="F22" s="76"/>
      <c r="G22" s="76"/>
      <c r="H22" s="97">
        <v>5244.89</v>
      </c>
      <c r="I22" s="97">
        <v>0</v>
      </c>
      <c r="J22" s="97">
        <v>0</v>
      </c>
      <c r="K22" s="97">
        <v>1744</v>
      </c>
      <c r="L22" s="97">
        <v>0</v>
      </c>
      <c r="M22" s="97">
        <v>0</v>
      </c>
      <c r="N22" s="97">
        <v>0</v>
      </c>
      <c r="O22" s="69">
        <v>405</v>
      </c>
      <c r="P22" s="103">
        <v>75</v>
      </c>
      <c r="Q22" s="102"/>
      <c r="R22" s="79">
        <v>0</v>
      </c>
      <c r="S22" s="79">
        <v>0</v>
      </c>
      <c r="T22" s="69">
        <v>0</v>
      </c>
      <c r="U22" s="69">
        <v>230.6</v>
      </c>
      <c r="V22" s="193">
        <v>1131</v>
      </c>
      <c r="W22" s="115">
        <v>1191.73</v>
      </c>
      <c r="X22" s="115">
        <v>579</v>
      </c>
      <c r="Y22" s="79">
        <v>0</v>
      </c>
      <c r="Z22" s="229">
        <v>0</v>
      </c>
    </row>
    <row r="23" spans="2:26" ht="15" customHeight="1" x14ac:dyDescent="0.2">
      <c r="B23" s="97" t="s">
        <v>236</v>
      </c>
      <c r="C23" s="97" t="s">
        <v>237</v>
      </c>
      <c r="D23" s="76"/>
      <c r="E23" s="97">
        <v>0</v>
      </c>
      <c r="F23" s="97">
        <v>425</v>
      </c>
      <c r="G23" s="97">
        <v>0</v>
      </c>
      <c r="H23" s="97">
        <v>95.85</v>
      </c>
      <c r="I23" s="97">
        <v>66</v>
      </c>
      <c r="J23" s="97">
        <v>0</v>
      </c>
      <c r="K23" s="97">
        <v>1117</v>
      </c>
      <c r="L23" s="97">
        <v>380</v>
      </c>
      <c r="M23" s="97">
        <v>97.58</v>
      </c>
      <c r="N23" s="97">
        <v>0</v>
      </c>
      <c r="O23" s="69">
        <v>900</v>
      </c>
      <c r="P23" s="103">
        <v>0</v>
      </c>
      <c r="Q23" s="102"/>
      <c r="R23" s="79">
        <v>0</v>
      </c>
      <c r="S23" s="79">
        <v>0</v>
      </c>
      <c r="T23" s="69">
        <v>0</v>
      </c>
      <c r="U23" s="69">
        <v>0</v>
      </c>
      <c r="V23" s="193">
        <v>0</v>
      </c>
      <c r="W23" s="115">
        <v>386.95</v>
      </c>
      <c r="X23" s="115">
        <v>0</v>
      </c>
      <c r="Y23" s="79">
        <v>0</v>
      </c>
      <c r="Z23" s="229">
        <v>0</v>
      </c>
    </row>
    <row r="24" spans="2:26" ht="15.75" customHeight="1" x14ac:dyDescent="0.2">
      <c r="B24" s="97" t="s">
        <v>238</v>
      </c>
      <c r="C24" s="97" t="s">
        <v>239</v>
      </c>
      <c r="D24" s="97">
        <v>208</v>
      </c>
      <c r="E24" s="97">
        <v>0</v>
      </c>
      <c r="F24" s="97">
        <v>146</v>
      </c>
      <c r="G24" s="97">
        <v>150</v>
      </c>
      <c r="H24" s="97">
        <v>136.94999999999999</v>
      </c>
      <c r="I24" s="97">
        <v>0</v>
      </c>
      <c r="J24" s="97">
        <v>100</v>
      </c>
      <c r="K24" s="97">
        <v>0</v>
      </c>
      <c r="L24" s="97">
        <v>0</v>
      </c>
      <c r="M24" s="97">
        <v>25</v>
      </c>
      <c r="N24" s="97">
        <v>0</v>
      </c>
      <c r="O24" s="69">
        <v>825</v>
      </c>
      <c r="P24" s="103">
        <v>691.25</v>
      </c>
      <c r="Q24" s="102">
        <v>2835.9</v>
      </c>
      <c r="R24" s="79">
        <v>0.19</v>
      </c>
      <c r="S24" s="79">
        <v>0</v>
      </c>
      <c r="T24" s="69">
        <v>0</v>
      </c>
      <c r="U24" s="69">
        <v>495.55</v>
      </c>
      <c r="V24" s="193">
        <v>116</v>
      </c>
      <c r="W24" s="115">
        <v>0</v>
      </c>
      <c r="X24" s="115">
        <v>0</v>
      </c>
      <c r="Y24" s="79">
        <v>0</v>
      </c>
      <c r="Z24" s="229">
        <v>0</v>
      </c>
    </row>
    <row r="25" spans="2:26" ht="15" customHeight="1" x14ac:dyDescent="0.2">
      <c r="B25" s="97" t="s">
        <v>170</v>
      </c>
      <c r="C25" s="97" t="s">
        <v>171</v>
      </c>
      <c r="D25" s="97">
        <v>15113</v>
      </c>
      <c r="E25" s="97">
        <v>14300</v>
      </c>
      <c r="F25" s="97">
        <v>15113</v>
      </c>
      <c r="G25" s="97">
        <v>15000</v>
      </c>
      <c r="H25" s="97">
        <v>15113</v>
      </c>
      <c r="I25" s="97">
        <v>15680</v>
      </c>
      <c r="J25" s="97">
        <v>15000</v>
      </c>
      <c r="K25" s="97">
        <v>19375</v>
      </c>
      <c r="L25" s="97">
        <v>19956</v>
      </c>
      <c r="M25" s="97">
        <v>19956</v>
      </c>
      <c r="N25" s="97">
        <v>18749</v>
      </c>
      <c r="O25" s="69">
        <v>18374</v>
      </c>
      <c r="P25" s="103">
        <v>18374</v>
      </c>
      <c r="Q25" s="106">
        <v>18374</v>
      </c>
      <c r="R25" s="79">
        <v>18374</v>
      </c>
      <c r="S25" s="79">
        <v>18374</v>
      </c>
      <c r="T25" s="69">
        <v>18374</v>
      </c>
      <c r="U25" s="69">
        <v>28906.240000000002</v>
      </c>
      <c r="V25" s="193">
        <v>18374</v>
      </c>
      <c r="W25" s="115">
        <v>18374</v>
      </c>
      <c r="X25" s="115">
        <v>18374</v>
      </c>
      <c r="Y25" s="79">
        <v>0</v>
      </c>
      <c r="Z25" s="229">
        <v>18374</v>
      </c>
    </row>
    <row r="26" spans="2:26" ht="15" customHeight="1" x14ac:dyDescent="0.2">
      <c r="B26" s="97" t="s">
        <v>64</v>
      </c>
      <c r="C26" s="97" t="s">
        <v>255</v>
      </c>
      <c r="D26" s="97">
        <v>78372</v>
      </c>
      <c r="E26" s="97">
        <v>60000</v>
      </c>
      <c r="F26" s="97">
        <v>126288</v>
      </c>
      <c r="G26" s="97">
        <v>65000</v>
      </c>
      <c r="H26" s="97">
        <v>137860.73000000001</v>
      </c>
      <c r="I26" s="97">
        <v>150007</v>
      </c>
      <c r="J26" s="97">
        <v>120000</v>
      </c>
      <c r="K26" s="97">
        <v>170771</v>
      </c>
      <c r="L26" s="97">
        <v>142742</v>
      </c>
      <c r="M26" s="97">
        <v>124359.26</v>
      </c>
      <c r="N26" s="97">
        <v>106637.98</v>
      </c>
      <c r="O26" s="69">
        <v>115156</v>
      </c>
      <c r="P26" s="103">
        <v>107097.17</v>
      </c>
      <c r="Q26" s="102">
        <v>109806.57</v>
      </c>
      <c r="R26" s="79">
        <v>75153.2</v>
      </c>
      <c r="S26" s="79">
        <v>103285</v>
      </c>
      <c r="T26" s="69">
        <v>84261</v>
      </c>
      <c r="U26" s="69">
        <v>90143.46</v>
      </c>
      <c r="V26" s="193">
        <v>98497</v>
      </c>
      <c r="W26" s="115">
        <v>160746.79</v>
      </c>
      <c r="X26" s="115">
        <v>171861</v>
      </c>
      <c r="Y26" s="79">
        <v>95000</v>
      </c>
      <c r="Z26" s="229">
        <v>150000</v>
      </c>
    </row>
    <row r="27" spans="2:26" ht="15" customHeight="1" x14ac:dyDescent="0.2">
      <c r="B27" s="97" t="s">
        <v>256</v>
      </c>
      <c r="C27" s="97" t="s">
        <v>257</v>
      </c>
      <c r="D27" s="97">
        <v>2561</v>
      </c>
      <c r="E27" s="97">
        <v>0</v>
      </c>
      <c r="F27" s="97">
        <v>1934</v>
      </c>
      <c r="G27" s="97">
        <v>0</v>
      </c>
      <c r="H27" s="97">
        <v>1504.76</v>
      </c>
      <c r="I27" s="97">
        <v>1126</v>
      </c>
      <c r="J27" s="97">
        <v>0</v>
      </c>
      <c r="K27" s="97">
        <v>1289</v>
      </c>
      <c r="L27" s="97">
        <v>852</v>
      </c>
      <c r="M27" s="97">
        <v>14466.72</v>
      </c>
      <c r="N27" s="97">
        <v>0</v>
      </c>
      <c r="O27" s="69">
        <v>0</v>
      </c>
      <c r="P27" s="103">
        <v>0</v>
      </c>
      <c r="Q27" s="107" t="s">
        <v>258</v>
      </c>
      <c r="R27" s="79">
        <v>0</v>
      </c>
      <c r="S27" s="79">
        <v>0</v>
      </c>
      <c r="T27" s="69">
        <v>0</v>
      </c>
      <c r="U27" s="69">
        <v>0</v>
      </c>
      <c r="V27" s="193">
        <v>0</v>
      </c>
      <c r="W27" s="115">
        <v>0</v>
      </c>
      <c r="X27" s="115">
        <v>0</v>
      </c>
      <c r="Y27" s="79">
        <v>0</v>
      </c>
      <c r="Z27" s="229">
        <v>0</v>
      </c>
    </row>
    <row r="28" spans="2:26" ht="15" customHeight="1" x14ac:dyDescent="0.2">
      <c r="B28" s="97" t="s">
        <v>176</v>
      </c>
      <c r="C28" s="97" t="s">
        <v>177</v>
      </c>
      <c r="D28" s="97">
        <v>0</v>
      </c>
      <c r="E28" s="97">
        <v>0</v>
      </c>
      <c r="F28" s="76"/>
      <c r="G28" s="97">
        <v>0</v>
      </c>
      <c r="H28" s="97">
        <v>343.5</v>
      </c>
      <c r="I28" s="97">
        <v>468</v>
      </c>
      <c r="J28" s="97">
        <v>0</v>
      </c>
      <c r="K28" s="97">
        <v>497</v>
      </c>
      <c r="L28" s="97">
        <v>5161</v>
      </c>
      <c r="M28" s="97">
        <v>451.7</v>
      </c>
      <c r="N28" s="97">
        <v>0</v>
      </c>
      <c r="O28" s="69">
        <v>0</v>
      </c>
      <c r="P28" s="103">
        <v>0</v>
      </c>
      <c r="Q28" s="107">
        <v>619.04</v>
      </c>
      <c r="R28" s="79">
        <v>0</v>
      </c>
      <c r="S28" s="79">
        <v>0</v>
      </c>
      <c r="T28" s="69">
        <v>0</v>
      </c>
      <c r="U28" s="69">
        <v>0</v>
      </c>
      <c r="V28" s="193">
        <v>0</v>
      </c>
      <c r="W28" s="115">
        <v>0</v>
      </c>
      <c r="X28" s="115">
        <v>0</v>
      </c>
      <c r="Y28" s="79">
        <v>0</v>
      </c>
      <c r="Z28" s="229">
        <v>0</v>
      </c>
    </row>
    <row r="29" spans="2:26" ht="15.75" customHeight="1" x14ac:dyDescent="0.2">
      <c r="B29" s="97" t="s">
        <v>261</v>
      </c>
      <c r="C29" s="97" t="s">
        <v>262</v>
      </c>
      <c r="D29" s="97">
        <v>1000</v>
      </c>
      <c r="E29" s="76"/>
      <c r="F29" s="76"/>
      <c r="G29" s="76"/>
      <c r="H29" s="97">
        <v>1170</v>
      </c>
      <c r="I29" s="97">
        <v>11795</v>
      </c>
      <c r="J29" s="97">
        <v>30705</v>
      </c>
      <c r="K29" s="97">
        <v>0</v>
      </c>
      <c r="L29" s="97">
        <v>8559</v>
      </c>
      <c r="M29" s="97">
        <v>8000</v>
      </c>
      <c r="N29" s="97">
        <v>1200.01</v>
      </c>
      <c r="O29" s="69">
        <v>0</v>
      </c>
      <c r="P29" s="103">
        <v>0</v>
      </c>
      <c r="Q29" s="102">
        <v>0</v>
      </c>
      <c r="R29" s="79">
        <v>0</v>
      </c>
      <c r="S29" s="79">
        <v>0</v>
      </c>
      <c r="T29" s="69">
        <v>0</v>
      </c>
      <c r="U29" s="69">
        <v>2100</v>
      </c>
      <c r="V29" s="193">
        <v>0</v>
      </c>
      <c r="W29" s="115">
        <v>0</v>
      </c>
      <c r="X29" s="115">
        <v>0</v>
      </c>
      <c r="Y29" s="79">
        <v>0</v>
      </c>
      <c r="Z29" s="229">
        <v>0</v>
      </c>
    </row>
    <row r="30" spans="2:26" ht="15" customHeight="1" x14ac:dyDescent="0.2">
      <c r="B30" s="97" t="s">
        <v>266</v>
      </c>
      <c r="C30" s="97" t="s">
        <v>262</v>
      </c>
      <c r="D30" s="76"/>
      <c r="E30" s="76"/>
      <c r="F30" s="76"/>
      <c r="G30" s="76"/>
      <c r="H30" s="76"/>
      <c r="I30" s="76"/>
      <c r="J30" s="76"/>
      <c r="K30" s="97">
        <v>0</v>
      </c>
      <c r="L30" s="97">
        <v>0</v>
      </c>
      <c r="M30" s="97">
        <v>3053</v>
      </c>
      <c r="N30" s="97">
        <v>0</v>
      </c>
      <c r="O30" s="69">
        <v>900</v>
      </c>
      <c r="P30" s="103">
        <v>0</v>
      </c>
      <c r="Q30" s="102">
        <v>0</v>
      </c>
      <c r="R30" s="79">
        <v>0</v>
      </c>
      <c r="S30" s="79">
        <v>0</v>
      </c>
      <c r="T30" s="69">
        <v>0</v>
      </c>
      <c r="U30" s="69">
        <v>0</v>
      </c>
      <c r="V30" s="193">
        <v>0</v>
      </c>
      <c r="W30" s="115">
        <v>1000</v>
      </c>
      <c r="X30" s="115">
        <v>0</v>
      </c>
      <c r="Y30" s="79">
        <v>0</v>
      </c>
      <c r="Z30" s="229">
        <v>0</v>
      </c>
    </row>
    <row r="31" spans="2:26" ht="15" customHeight="1" x14ac:dyDescent="0.25">
      <c r="B31" s="97" t="s">
        <v>267</v>
      </c>
      <c r="C31" s="99" t="s">
        <v>9</v>
      </c>
      <c r="D31" s="77"/>
      <c r="E31" s="77"/>
      <c r="F31" s="77"/>
      <c r="G31" s="77"/>
      <c r="H31" s="77"/>
      <c r="I31" s="77"/>
      <c r="J31" s="77"/>
      <c r="K31" s="99"/>
      <c r="L31" s="99"/>
      <c r="M31" s="99"/>
      <c r="N31" s="99"/>
      <c r="O31" s="100"/>
      <c r="P31" s="81"/>
      <c r="Q31" s="101"/>
      <c r="R31" s="104"/>
      <c r="S31" s="79">
        <v>19654</v>
      </c>
      <c r="T31" s="69">
        <v>0</v>
      </c>
      <c r="U31" s="69">
        <v>0</v>
      </c>
      <c r="V31" s="193">
        <v>0</v>
      </c>
      <c r="W31" s="115">
        <v>0</v>
      </c>
      <c r="X31" s="115">
        <v>4422</v>
      </c>
      <c r="Y31" s="79">
        <v>0</v>
      </c>
      <c r="Z31" s="229">
        <v>0</v>
      </c>
    </row>
    <row r="32" spans="2:26" ht="15" customHeight="1" x14ac:dyDescent="0.25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63"/>
      <c r="P32" s="105"/>
      <c r="Q32" s="102"/>
      <c r="R32" s="79"/>
      <c r="S32" s="79"/>
      <c r="T32" s="104"/>
      <c r="U32" s="104"/>
      <c r="V32" s="194"/>
      <c r="W32" s="115"/>
      <c r="X32" s="115"/>
      <c r="Y32" s="63"/>
      <c r="Z32" s="230"/>
    </row>
    <row r="33" spans="2:26" ht="15" customHeight="1" x14ac:dyDescent="0.25">
      <c r="B33" s="159" t="s">
        <v>10</v>
      </c>
      <c r="C33" s="160"/>
      <c r="D33" s="160"/>
      <c r="E33" s="160"/>
      <c r="F33" s="160"/>
      <c r="G33" s="160"/>
      <c r="H33" s="161">
        <f>SUM(H8:H29)</f>
        <v>295310.95000000007</v>
      </c>
      <c r="I33" s="161">
        <f>SUM(I8:I29)</f>
        <v>316833</v>
      </c>
      <c r="J33" s="161">
        <f>SUM(J8:J29)</f>
        <v>401168</v>
      </c>
      <c r="K33" s="161">
        <f t="shared" ref="K33:R33" si="0">SUM(K8:K30)</f>
        <v>413518</v>
      </c>
      <c r="L33" s="161">
        <f t="shared" si="0"/>
        <v>333709</v>
      </c>
      <c r="M33" s="161">
        <f t="shared" si="0"/>
        <v>790817.62999999989</v>
      </c>
      <c r="N33" s="161">
        <f t="shared" si="0"/>
        <v>368008.81</v>
      </c>
      <c r="O33" s="162">
        <f t="shared" si="0"/>
        <v>339401</v>
      </c>
      <c r="P33" s="159">
        <f t="shared" si="0"/>
        <v>334015.78999999998</v>
      </c>
      <c r="Q33" s="159">
        <f t="shared" si="0"/>
        <v>271841.87999999995</v>
      </c>
      <c r="R33" s="163">
        <f t="shared" si="0"/>
        <v>204477.09</v>
      </c>
      <c r="S33" s="163">
        <f t="shared" ref="S33:Z33" si="1">SUM(S8:S31)</f>
        <v>258087.19</v>
      </c>
      <c r="T33" s="163">
        <f t="shared" ref="T33:W33" si="2">SUM(T8:T31)</f>
        <v>316193</v>
      </c>
      <c r="U33" s="163">
        <f t="shared" si="2"/>
        <v>334073.07999999996</v>
      </c>
      <c r="V33" s="195">
        <f t="shared" si="2"/>
        <v>321069</v>
      </c>
      <c r="W33" s="163">
        <f t="shared" si="2"/>
        <v>386459.38</v>
      </c>
      <c r="X33" s="163">
        <f t="shared" si="1"/>
        <v>397846</v>
      </c>
      <c r="Y33" s="163">
        <f t="shared" ref="Y33" si="3">SUM(Y8:Y31)</f>
        <v>297422</v>
      </c>
      <c r="Z33" s="163">
        <f t="shared" si="1"/>
        <v>338000</v>
      </c>
    </row>
    <row r="34" spans="2:26" ht="15" customHeight="1" x14ac:dyDescent="0.2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63"/>
      <c r="P34" s="92"/>
      <c r="Q34" s="102"/>
      <c r="R34" s="79"/>
      <c r="S34" s="79"/>
      <c r="T34" s="79"/>
      <c r="U34" s="141"/>
      <c r="V34" s="141"/>
      <c r="W34" s="194"/>
      <c r="X34" s="115"/>
      <c r="Y34" s="63"/>
      <c r="Z34" s="63"/>
    </row>
    <row r="35" spans="2:26" ht="15" customHeight="1" x14ac:dyDescent="0.25">
      <c r="B35" s="76"/>
      <c r="C35" s="76"/>
      <c r="D35" s="81" t="s">
        <v>72</v>
      </c>
      <c r="E35" s="81" t="s">
        <v>73</v>
      </c>
      <c r="F35" s="81">
        <v>2002</v>
      </c>
      <c r="G35" s="81" t="s">
        <v>74</v>
      </c>
      <c r="H35" s="81" t="s">
        <v>75</v>
      </c>
      <c r="I35" s="81" t="s">
        <v>76</v>
      </c>
      <c r="J35" s="81" t="s">
        <v>77</v>
      </c>
      <c r="K35" s="82">
        <v>2007</v>
      </c>
      <c r="L35" s="83">
        <v>2008</v>
      </c>
      <c r="M35" s="83">
        <v>2009</v>
      </c>
      <c r="N35" s="83">
        <v>2010</v>
      </c>
      <c r="O35" s="83">
        <v>2011</v>
      </c>
      <c r="P35" s="108" t="s">
        <v>11</v>
      </c>
      <c r="Q35" s="78" t="s">
        <v>78</v>
      </c>
      <c r="R35" s="84" t="s">
        <v>78</v>
      </c>
      <c r="S35" s="85" t="s">
        <v>78</v>
      </c>
      <c r="T35" s="90" t="s">
        <v>43</v>
      </c>
      <c r="U35" s="90" t="s">
        <v>43</v>
      </c>
      <c r="V35" s="192" t="s">
        <v>78</v>
      </c>
      <c r="W35" s="206" t="s">
        <v>78</v>
      </c>
      <c r="X35" s="206" t="s">
        <v>78</v>
      </c>
      <c r="Y35" s="206" t="s">
        <v>80</v>
      </c>
      <c r="Z35" s="206" t="s">
        <v>80</v>
      </c>
    </row>
    <row r="36" spans="2:26" ht="15.75" customHeight="1" x14ac:dyDescent="0.25">
      <c r="B36" s="74" t="s">
        <v>71</v>
      </c>
      <c r="C36" s="86" t="s">
        <v>79</v>
      </c>
      <c r="D36" s="87" t="s">
        <v>78</v>
      </c>
      <c r="E36" s="87" t="s">
        <v>80</v>
      </c>
      <c r="F36" s="87" t="s">
        <v>78</v>
      </c>
      <c r="G36" s="87" t="s">
        <v>80</v>
      </c>
      <c r="H36" s="87" t="s">
        <v>78</v>
      </c>
      <c r="I36" s="87" t="s">
        <v>78</v>
      </c>
      <c r="J36" s="87" t="s">
        <v>81</v>
      </c>
      <c r="K36" s="87" t="s">
        <v>78</v>
      </c>
      <c r="L36" s="88" t="s">
        <v>78</v>
      </c>
      <c r="M36" s="89" t="s">
        <v>78</v>
      </c>
      <c r="N36" s="89" t="s">
        <v>78</v>
      </c>
      <c r="O36" s="90" t="s">
        <v>78</v>
      </c>
      <c r="P36" s="110">
        <v>2012</v>
      </c>
      <c r="Q36" s="84">
        <v>2013</v>
      </c>
      <c r="R36" s="91">
        <v>2014</v>
      </c>
      <c r="S36" s="111">
        <v>2015</v>
      </c>
      <c r="T36" s="90">
        <v>2017</v>
      </c>
      <c r="U36" s="90">
        <v>2018</v>
      </c>
      <c r="V36" s="192">
        <v>2019</v>
      </c>
      <c r="W36" s="90">
        <v>2020</v>
      </c>
      <c r="X36" s="90">
        <v>2021</v>
      </c>
      <c r="Y36" s="90">
        <v>2022</v>
      </c>
      <c r="Z36" s="90">
        <v>2023</v>
      </c>
    </row>
    <row r="37" spans="2:26" ht="15.75" customHeight="1" x14ac:dyDescent="0.25">
      <c r="B37" s="76"/>
      <c r="C37" s="86"/>
      <c r="D37" s="87"/>
      <c r="E37" s="87"/>
      <c r="F37" s="87"/>
      <c r="G37" s="87"/>
      <c r="H37" s="87"/>
      <c r="I37" s="87"/>
      <c r="J37" s="87"/>
      <c r="K37" s="87"/>
      <c r="L37" s="88"/>
      <c r="M37" s="89"/>
      <c r="N37" s="89"/>
      <c r="O37" s="90"/>
      <c r="P37" s="88"/>
      <c r="Q37" s="93"/>
      <c r="R37" s="112"/>
      <c r="S37" s="95"/>
      <c r="T37" s="141"/>
      <c r="U37" s="141"/>
      <c r="V37" s="194"/>
      <c r="W37" s="115"/>
      <c r="X37" s="115"/>
      <c r="Y37" s="63"/>
      <c r="Z37" s="63"/>
    </row>
    <row r="38" spans="2:26" ht="15.75" customHeight="1" x14ac:dyDescent="0.25">
      <c r="B38" s="96" t="s">
        <v>150</v>
      </c>
      <c r="C38" s="86"/>
      <c r="D38" s="87"/>
      <c r="E38" s="87"/>
      <c r="F38" s="87"/>
      <c r="G38" s="87"/>
      <c r="H38" s="87"/>
      <c r="I38" s="87"/>
      <c r="J38" s="87"/>
      <c r="K38" s="87"/>
      <c r="L38" s="88"/>
      <c r="M38" s="89"/>
      <c r="N38" s="89"/>
      <c r="O38" s="90"/>
      <c r="P38" s="88"/>
      <c r="Q38" s="84"/>
      <c r="R38" s="112"/>
      <c r="S38" s="95"/>
      <c r="T38" s="141"/>
      <c r="U38" s="141"/>
      <c r="V38" s="194"/>
      <c r="W38" s="115"/>
      <c r="X38" s="115"/>
      <c r="Y38" s="63"/>
      <c r="Z38" s="63"/>
    </row>
    <row r="39" spans="2:26" ht="15.75" customHeight="1" x14ac:dyDescent="0.25">
      <c r="B39" s="99" t="s">
        <v>272</v>
      </c>
      <c r="C39" s="97" t="s">
        <v>273</v>
      </c>
      <c r="D39" s="97">
        <v>8000</v>
      </c>
      <c r="E39" s="97">
        <v>9300</v>
      </c>
      <c r="F39" s="97">
        <v>9300</v>
      </c>
      <c r="G39" s="97">
        <v>9300</v>
      </c>
      <c r="H39" s="103">
        <v>9300</v>
      </c>
      <c r="I39" s="97">
        <v>8462</v>
      </c>
      <c r="J39" s="97">
        <v>9300</v>
      </c>
      <c r="K39" s="97">
        <v>9300</v>
      </c>
      <c r="L39" s="97">
        <v>9300</v>
      </c>
      <c r="M39" s="97">
        <v>9300</v>
      </c>
      <c r="N39" s="97">
        <v>9299.8799999999992</v>
      </c>
      <c r="O39" s="69">
        <v>8860</v>
      </c>
      <c r="P39" s="103">
        <v>8360</v>
      </c>
      <c r="Q39" s="102">
        <v>8870.2000000000007</v>
      </c>
      <c r="R39" s="79">
        <v>9040.2099999999991</v>
      </c>
      <c r="S39" s="79">
        <v>7576</v>
      </c>
      <c r="T39" s="69">
        <v>8870</v>
      </c>
      <c r="U39" s="69">
        <v>8870</v>
      </c>
      <c r="V39" s="193">
        <v>8870</v>
      </c>
      <c r="W39" s="115">
        <v>8870</v>
      </c>
      <c r="X39" s="115">
        <v>8870</v>
      </c>
      <c r="Y39" s="79">
        <v>8870</v>
      </c>
      <c r="Z39" s="229">
        <v>8870</v>
      </c>
    </row>
    <row r="40" spans="2:26" ht="15.75" customHeight="1" x14ac:dyDescent="0.2">
      <c r="B40" s="97" t="s">
        <v>275</v>
      </c>
      <c r="C40" s="97" t="s">
        <v>276</v>
      </c>
      <c r="D40" s="76"/>
      <c r="E40" s="76"/>
      <c r="F40" s="76"/>
      <c r="G40" s="76"/>
      <c r="H40" s="103">
        <v>50</v>
      </c>
      <c r="I40" s="97">
        <v>0</v>
      </c>
      <c r="J40" s="97">
        <v>1000</v>
      </c>
      <c r="K40" s="97">
        <v>278</v>
      </c>
      <c r="L40" s="97">
        <v>1268</v>
      </c>
      <c r="M40" s="97">
        <v>1011.36</v>
      </c>
      <c r="N40" s="97">
        <v>524.77</v>
      </c>
      <c r="O40" s="69">
        <v>719</v>
      </c>
      <c r="P40" s="103">
        <v>828.08</v>
      </c>
      <c r="Q40" s="102">
        <v>154.62</v>
      </c>
      <c r="R40" s="79">
        <v>1007.22</v>
      </c>
      <c r="S40" s="79">
        <v>0</v>
      </c>
      <c r="T40" s="69">
        <v>0</v>
      </c>
      <c r="U40" s="69">
        <v>1130.3900000000001</v>
      </c>
      <c r="V40" s="193">
        <v>32</v>
      </c>
      <c r="W40" s="115">
        <v>0</v>
      </c>
      <c r="X40" s="115">
        <v>0</v>
      </c>
      <c r="Y40" s="79">
        <v>500</v>
      </c>
      <c r="Z40" s="229">
        <v>0</v>
      </c>
    </row>
    <row r="41" spans="2:26" ht="15.75" customHeight="1" x14ac:dyDescent="0.25">
      <c r="B41" s="99" t="s">
        <v>277</v>
      </c>
      <c r="C41" s="97" t="s">
        <v>278</v>
      </c>
      <c r="D41" s="97">
        <v>25650</v>
      </c>
      <c r="E41" s="97">
        <v>25650</v>
      </c>
      <c r="F41" s="97">
        <v>25650</v>
      </c>
      <c r="G41" s="97">
        <v>26600</v>
      </c>
      <c r="H41" s="103">
        <v>21000</v>
      </c>
      <c r="I41" s="97">
        <v>21600</v>
      </c>
      <c r="J41" s="97">
        <v>27400</v>
      </c>
      <c r="K41" s="97">
        <v>28222</v>
      </c>
      <c r="L41" s="97">
        <v>29000</v>
      </c>
      <c r="M41" s="97">
        <v>29900</v>
      </c>
      <c r="N41" s="97">
        <v>29900</v>
      </c>
      <c r="O41" s="69">
        <v>29900</v>
      </c>
      <c r="P41" s="103">
        <v>20520</v>
      </c>
      <c r="Q41" s="102">
        <v>19999.919999999998</v>
      </c>
      <c r="R41" s="79">
        <v>29533.34</v>
      </c>
      <c r="S41" s="79">
        <v>28800</v>
      </c>
      <c r="T41" s="69">
        <v>30000</v>
      </c>
      <c r="U41" s="69">
        <v>30000</v>
      </c>
      <c r="V41" s="193">
        <v>27500</v>
      </c>
      <c r="W41" s="115">
        <v>28000</v>
      </c>
      <c r="X41" s="115">
        <v>30000</v>
      </c>
      <c r="Y41" s="79">
        <v>30000</v>
      </c>
      <c r="Z41" s="229">
        <v>30000</v>
      </c>
    </row>
    <row r="42" spans="2:26" ht="15.75" customHeight="1" x14ac:dyDescent="0.2">
      <c r="B42" s="97" t="s">
        <v>279</v>
      </c>
      <c r="C42" s="97" t="s">
        <v>280</v>
      </c>
      <c r="D42" s="97"/>
      <c r="E42" s="97"/>
      <c r="F42" s="97"/>
      <c r="G42" s="97"/>
      <c r="H42" s="103"/>
      <c r="I42" s="97"/>
      <c r="J42" s="97"/>
      <c r="K42" s="97"/>
      <c r="L42" s="97" t="s">
        <v>103</v>
      </c>
      <c r="M42" s="97"/>
      <c r="N42" s="97"/>
      <c r="O42" s="69"/>
      <c r="P42" s="103">
        <v>7280</v>
      </c>
      <c r="Q42" s="102">
        <v>8300.01</v>
      </c>
      <c r="R42" s="113">
        <v>21599.919999999998</v>
      </c>
      <c r="S42" s="79">
        <v>16200</v>
      </c>
      <c r="T42" s="69">
        <v>27182.75</v>
      </c>
      <c r="U42" s="69">
        <v>27300</v>
      </c>
      <c r="V42" s="193">
        <v>28425</v>
      </c>
      <c r="W42" s="115">
        <v>36300</v>
      </c>
      <c r="X42" s="115">
        <v>33742</v>
      </c>
      <c r="Y42" s="79">
        <v>36400</v>
      </c>
      <c r="Z42" s="229">
        <v>36400</v>
      </c>
    </row>
    <row r="43" spans="2:26" ht="15.75" customHeight="1" x14ac:dyDescent="0.2">
      <c r="B43" s="97" t="s">
        <v>104</v>
      </c>
      <c r="C43" s="97" t="s">
        <v>278</v>
      </c>
      <c r="D43" s="97"/>
      <c r="E43" s="97"/>
      <c r="F43" s="97"/>
      <c r="G43" s="97"/>
      <c r="H43" s="103"/>
      <c r="I43" s="97"/>
      <c r="J43" s="97"/>
      <c r="K43" s="97"/>
      <c r="L43" s="97"/>
      <c r="M43" s="97"/>
      <c r="N43" s="97"/>
      <c r="O43" s="69"/>
      <c r="P43" s="103"/>
      <c r="Q43" s="102"/>
      <c r="R43" s="114"/>
      <c r="S43" s="79">
        <v>11758.86</v>
      </c>
      <c r="T43" s="69">
        <v>3900</v>
      </c>
      <c r="U43" s="69">
        <v>3900</v>
      </c>
      <c r="V43" s="193">
        <v>2400</v>
      </c>
      <c r="W43" s="115">
        <v>0</v>
      </c>
      <c r="X43" s="115">
        <v>0</v>
      </c>
      <c r="Y43" s="79">
        <v>0</v>
      </c>
      <c r="Z43" s="229">
        <v>0</v>
      </c>
    </row>
    <row r="44" spans="2:26" ht="15.75" customHeight="1" x14ac:dyDescent="0.2">
      <c r="B44" s="97" t="s">
        <v>274</v>
      </c>
      <c r="C44" s="97" t="s">
        <v>105</v>
      </c>
      <c r="D44" s="97">
        <v>450</v>
      </c>
      <c r="E44" s="97">
        <v>1000</v>
      </c>
      <c r="F44" s="97">
        <v>0</v>
      </c>
      <c r="G44" s="97">
        <v>1000</v>
      </c>
      <c r="H44" s="103">
        <v>173.81</v>
      </c>
      <c r="I44" s="97">
        <v>818</v>
      </c>
      <c r="J44" s="97">
        <v>800</v>
      </c>
      <c r="K44" s="97">
        <v>0</v>
      </c>
      <c r="L44" s="97">
        <v>205</v>
      </c>
      <c r="M44" s="97">
        <v>5150</v>
      </c>
      <c r="N44" s="97">
        <v>0</v>
      </c>
      <c r="O44" s="69">
        <v>0</v>
      </c>
      <c r="P44" s="103">
        <v>457</v>
      </c>
      <c r="Q44" s="102">
        <v>625.44000000000005</v>
      </c>
      <c r="R44" s="79">
        <v>0</v>
      </c>
      <c r="S44" s="79">
        <v>0</v>
      </c>
      <c r="T44" s="69">
        <v>0</v>
      </c>
      <c r="U44" s="69">
        <v>550</v>
      </c>
      <c r="V44" s="193">
        <v>159.37</v>
      </c>
      <c r="W44" s="115">
        <v>124.8</v>
      </c>
      <c r="X44" s="115">
        <v>0</v>
      </c>
      <c r="Y44" s="79">
        <v>200</v>
      </c>
      <c r="Z44" s="229">
        <v>200</v>
      </c>
    </row>
    <row r="45" spans="2:26" ht="15.75" customHeight="1" x14ac:dyDescent="0.2">
      <c r="B45" s="97" t="s">
        <v>275</v>
      </c>
      <c r="C45" s="97" t="s">
        <v>12</v>
      </c>
      <c r="D45" s="97">
        <v>2693</v>
      </c>
      <c r="E45" s="97">
        <v>3800</v>
      </c>
      <c r="F45" s="97">
        <v>5155</v>
      </c>
      <c r="G45" s="97">
        <v>3350</v>
      </c>
      <c r="H45" s="103">
        <v>4276.72</v>
      </c>
      <c r="I45" s="97">
        <v>5471</v>
      </c>
      <c r="J45" s="97">
        <v>4200</v>
      </c>
      <c r="K45" s="97">
        <v>5526</v>
      </c>
      <c r="L45" s="97">
        <v>5989</v>
      </c>
      <c r="M45" s="97">
        <v>5821.24</v>
      </c>
      <c r="N45" s="97">
        <v>5767.43</v>
      </c>
      <c r="O45" s="69">
        <v>6464</v>
      </c>
      <c r="P45" s="103">
        <v>2748</v>
      </c>
      <c r="Q45" s="102">
        <v>5021.8900000000003</v>
      </c>
      <c r="R45" s="79">
        <v>8895.76</v>
      </c>
      <c r="S45" s="79">
        <v>8989.94</v>
      </c>
      <c r="T45" s="69">
        <v>9376</v>
      </c>
      <c r="U45" s="69">
        <v>5205</v>
      </c>
      <c r="V45" s="193">
        <v>7173.31</v>
      </c>
      <c r="W45" s="115">
        <v>3560.92</v>
      </c>
      <c r="X45" s="115">
        <v>2148</v>
      </c>
      <c r="Y45" s="79">
        <v>5500</v>
      </c>
      <c r="Z45" s="229">
        <v>5000</v>
      </c>
    </row>
    <row r="46" spans="2:26" ht="15.75" customHeight="1" x14ac:dyDescent="0.25">
      <c r="B46" s="99" t="s">
        <v>13</v>
      </c>
      <c r="C46" s="97" t="s">
        <v>117</v>
      </c>
      <c r="D46" s="97">
        <v>10000</v>
      </c>
      <c r="E46" s="97">
        <v>10400</v>
      </c>
      <c r="F46" s="97">
        <v>10400</v>
      </c>
      <c r="G46" s="97">
        <v>10400</v>
      </c>
      <c r="H46" s="103">
        <v>14224</v>
      </c>
      <c r="I46" s="97">
        <v>14575</v>
      </c>
      <c r="J46" s="97">
        <v>12000</v>
      </c>
      <c r="K46" s="97">
        <v>16440</v>
      </c>
      <c r="L46" s="97">
        <v>16900</v>
      </c>
      <c r="M46" s="97">
        <v>17400</v>
      </c>
      <c r="N46" s="97">
        <v>17400</v>
      </c>
      <c r="O46" s="69">
        <v>16530</v>
      </c>
      <c r="P46" s="103">
        <v>16530</v>
      </c>
      <c r="Q46" s="102">
        <v>16530</v>
      </c>
      <c r="R46" s="79">
        <v>16530</v>
      </c>
      <c r="S46" s="79">
        <v>16530</v>
      </c>
      <c r="T46" s="69">
        <v>17400</v>
      </c>
      <c r="U46" s="69">
        <v>17400</v>
      </c>
      <c r="V46" s="193">
        <v>17400</v>
      </c>
      <c r="W46" s="115">
        <v>17400</v>
      </c>
      <c r="X46" s="115">
        <v>17400</v>
      </c>
      <c r="Y46" s="79">
        <v>17400</v>
      </c>
      <c r="Z46" s="229">
        <v>17400</v>
      </c>
    </row>
    <row r="47" spans="2:26" ht="15.75" customHeight="1" x14ac:dyDescent="0.2">
      <c r="B47" s="97" t="s">
        <v>274</v>
      </c>
      <c r="C47" s="97" t="s">
        <v>118</v>
      </c>
      <c r="D47" s="76"/>
      <c r="E47" s="76"/>
      <c r="F47" s="76"/>
      <c r="G47" s="76"/>
      <c r="H47" s="76"/>
      <c r="I47" s="97" t="s">
        <v>119</v>
      </c>
      <c r="J47" s="76"/>
      <c r="K47" s="97">
        <v>0</v>
      </c>
      <c r="L47" s="97">
        <v>0</v>
      </c>
      <c r="M47" s="97">
        <v>0</v>
      </c>
      <c r="N47" s="97">
        <v>0</v>
      </c>
      <c r="O47" s="69">
        <v>0</v>
      </c>
      <c r="P47" s="103">
        <v>268</v>
      </c>
      <c r="Q47" s="102">
        <v>768.99</v>
      </c>
      <c r="R47" s="79">
        <v>803.96</v>
      </c>
      <c r="S47" s="79">
        <v>0</v>
      </c>
      <c r="T47" s="69">
        <v>0</v>
      </c>
      <c r="U47" s="69">
        <v>0</v>
      </c>
      <c r="V47" s="193">
        <v>0</v>
      </c>
      <c r="W47" s="115">
        <v>853.49</v>
      </c>
      <c r="X47" s="115">
        <v>0</v>
      </c>
      <c r="Y47" s="79">
        <v>0</v>
      </c>
      <c r="Z47" s="229">
        <v>0</v>
      </c>
    </row>
    <row r="48" spans="2:26" ht="15" customHeight="1" x14ac:dyDescent="0.2">
      <c r="B48" s="97" t="s">
        <v>275</v>
      </c>
      <c r="C48" s="97" t="s">
        <v>120</v>
      </c>
      <c r="D48" s="97">
        <v>75</v>
      </c>
      <c r="E48" s="97">
        <v>1000</v>
      </c>
      <c r="F48" s="97">
        <v>351</v>
      </c>
      <c r="G48" s="97">
        <v>1000</v>
      </c>
      <c r="H48" s="103">
        <v>1509.66</v>
      </c>
      <c r="I48" s="97">
        <v>1309</v>
      </c>
      <c r="J48" s="97">
        <v>1500</v>
      </c>
      <c r="K48" s="97">
        <v>1791</v>
      </c>
      <c r="L48" s="97">
        <v>1273</v>
      </c>
      <c r="M48" s="97">
        <v>1185.29</v>
      </c>
      <c r="N48" s="97">
        <v>1198.98</v>
      </c>
      <c r="O48" s="69">
        <v>950</v>
      </c>
      <c r="P48" s="103">
        <v>1398.38</v>
      </c>
      <c r="Q48" s="106">
        <v>769.3</v>
      </c>
      <c r="R48" s="79">
        <v>1112.49</v>
      </c>
      <c r="S48" s="79">
        <v>1308</v>
      </c>
      <c r="T48" s="69">
        <v>1302</v>
      </c>
      <c r="U48" s="69">
        <v>972.87</v>
      </c>
      <c r="V48" s="193">
        <v>740</v>
      </c>
      <c r="W48" s="115">
        <v>282.5</v>
      </c>
      <c r="X48" s="115">
        <v>453</v>
      </c>
      <c r="Y48" s="79">
        <v>325</v>
      </c>
      <c r="Z48" s="229">
        <v>300</v>
      </c>
    </row>
    <row r="49" spans="1:27" ht="15" customHeight="1" x14ac:dyDescent="0.2">
      <c r="B49" s="97" t="s">
        <v>121</v>
      </c>
      <c r="C49" s="97" t="s">
        <v>122</v>
      </c>
      <c r="D49" s="97">
        <v>5400</v>
      </c>
      <c r="E49" s="97">
        <v>6200</v>
      </c>
      <c r="F49" s="97">
        <v>6200</v>
      </c>
      <c r="G49" s="97">
        <v>6200</v>
      </c>
      <c r="H49" s="97">
        <v>5158.58</v>
      </c>
      <c r="I49" s="97">
        <v>3300</v>
      </c>
      <c r="J49" s="97">
        <v>3600</v>
      </c>
      <c r="K49" s="97">
        <v>1625</v>
      </c>
      <c r="L49" s="97">
        <v>1650</v>
      </c>
      <c r="M49" s="97">
        <v>1550</v>
      </c>
      <c r="N49" s="97">
        <v>1500</v>
      </c>
      <c r="O49" s="69">
        <v>1500</v>
      </c>
      <c r="P49" s="103">
        <v>2400</v>
      </c>
      <c r="Q49" s="102">
        <v>2050</v>
      </c>
      <c r="R49" s="79">
        <v>2105.75</v>
      </c>
      <c r="S49" s="79">
        <v>1275</v>
      </c>
      <c r="T49" s="69">
        <v>363</v>
      </c>
      <c r="U49" s="69">
        <v>182</v>
      </c>
      <c r="V49" s="193">
        <v>125</v>
      </c>
      <c r="W49" s="115">
        <v>62</v>
      </c>
      <c r="X49" s="115">
        <v>300</v>
      </c>
      <c r="Y49" s="79">
        <v>400</v>
      </c>
      <c r="Z49" s="229">
        <v>300</v>
      </c>
    </row>
    <row r="50" spans="1:27" ht="15" customHeight="1" x14ac:dyDescent="0.25">
      <c r="B50" s="99" t="s">
        <v>123</v>
      </c>
      <c r="C50" s="97" t="s">
        <v>124</v>
      </c>
      <c r="D50" s="97">
        <v>16750</v>
      </c>
      <c r="E50" s="97">
        <v>16750</v>
      </c>
      <c r="F50" s="97">
        <v>16750</v>
      </c>
      <c r="G50" s="97">
        <v>17500</v>
      </c>
      <c r="H50" s="97">
        <v>18000</v>
      </c>
      <c r="I50" s="97">
        <v>18500</v>
      </c>
      <c r="J50" s="97">
        <v>19000</v>
      </c>
      <c r="K50" s="97">
        <v>25800</v>
      </c>
      <c r="L50" s="97">
        <v>25888</v>
      </c>
      <c r="M50" s="97">
        <v>23936</v>
      </c>
      <c r="N50" s="97">
        <v>24216.97</v>
      </c>
      <c r="O50" s="69">
        <v>24242</v>
      </c>
      <c r="P50" s="103">
        <v>24242</v>
      </c>
      <c r="Q50" s="102">
        <v>25776</v>
      </c>
      <c r="R50" s="79">
        <v>27000</v>
      </c>
      <c r="S50" s="79">
        <v>27000</v>
      </c>
      <c r="T50" s="69">
        <v>27000</v>
      </c>
      <c r="U50" s="69">
        <v>27000</v>
      </c>
      <c r="V50" s="193">
        <v>27000</v>
      </c>
      <c r="W50" s="115">
        <v>27000</v>
      </c>
      <c r="X50" s="115">
        <v>27000</v>
      </c>
      <c r="Y50" s="79">
        <v>27000</v>
      </c>
      <c r="Z50" s="229">
        <v>27000</v>
      </c>
    </row>
    <row r="51" spans="1:27" ht="15" customHeight="1" x14ac:dyDescent="0.25">
      <c r="B51" s="99" t="s">
        <v>123</v>
      </c>
      <c r="C51" s="97" t="s">
        <v>124</v>
      </c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69"/>
      <c r="P51" s="103"/>
      <c r="Q51" s="102"/>
      <c r="R51" s="79">
        <v>1500</v>
      </c>
      <c r="S51" s="79">
        <v>1043.75</v>
      </c>
      <c r="T51" s="69">
        <v>375</v>
      </c>
      <c r="U51" s="69">
        <v>412.5</v>
      </c>
      <c r="V51" s="193">
        <v>388</v>
      </c>
      <c r="W51" s="115">
        <v>256.23</v>
      </c>
      <c r="X51" s="115">
        <v>750</v>
      </c>
      <c r="Y51" s="79">
        <v>750</v>
      </c>
      <c r="Z51" s="229">
        <v>750</v>
      </c>
      <c r="AA51" t="s">
        <v>356</v>
      </c>
    </row>
    <row r="52" spans="1:27" ht="15" customHeight="1" x14ac:dyDescent="0.2">
      <c r="B52" s="97" t="s">
        <v>274</v>
      </c>
      <c r="C52" s="97" t="s">
        <v>125</v>
      </c>
      <c r="D52" s="76"/>
      <c r="E52" s="76"/>
      <c r="F52" s="76"/>
      <c r="G52" s="76"/>
      <c r="H52" s="76"/>
      <c r="I52" s="97">
        <v>0</v>
      </c>
      <c r="J52" s="76"/>
      <c r="K52" s="97">
        <v>811</v>
      </c>
      <c r="L52" s="97">
        <v>0</v>
      </c>
      <c r="M52" s="97">
        <v>21.17</v>
      </c>
      <c r="N52" s="97">
        <v>0</v>
      </c>
      <c r="O52" s="69">
        <v>0</v>
      </c>
      <c r="P52" s="103">
        <v>0</v>
      </c>
      <c r="Q52" s="102">
        <v>0</v>
      </c>
      <c r="R52" s="79">
        <v>0</v>
      </c>
      <c r="S52" s="79">
        <v>0</v>
      </c>
      <c r="T52" s="69">
        <v>0</v>
      </c>
      <c r="U52" s="69">
        <v>0</v>
      </c>
      <c r="V52" s="193">
        <v>0</v>
      </c>
      <c r="W52" s="115">
        <v>0</v>
      </c>
      <c r="X52" s="115">
        <v>0</v>
      </c>
      <c r="Y52" s="79">
        <v>0</v>
      </c>
      <c r="Z52" s="229">
        <v>0</v>
      </c>
    </row>
    <row r="53" spans="1:27" ht="15" customHeight="1" x14ac:dyDescent="0.2">
      <c r="B53" s="97" t="s">
        <v>275</v>
      </c>
      <c r="C53" s="97" t="s">
        <v>126</v>
      </c>
      <c r="D53" s="97">
        <v>10398</v>
      </c>
      <c r="E53" s="97">
        <v>4500</v>
      </c>
      <c r="F53" s="97">
        <v>1530</v>
      </c>
      <c r="G53" s="97">
        <v>4000</v>
      </c>
      <c r="H53" s="97">
        <v>658.41</v>
      </c>
      <c r="I53" s="97">
        <v>950</v>
      </c>
      <c r="J53" s="97">
        <v>52500</v>
      </c>
      <c r="K53" s="97">
        <v>83298</v>
      </c>
      <c r="L53" s="97">
        <v>47219</v>
      </c>
      <c r="M53" s="97">
        <v>2847</v>
      </c>
      <c r="N53" s="97">
        <v>4866.2299999999996</v>
      </c>
      <c r="O53" s="69">
        <v>6402</v>
      </c>
      <c r="P53" s="103">
        <v>17151.45</v>
      </c>
      <c r="Q53" s="107">
        <v>29782.89</v>
      </c>
      <c r="R53" s="113">
        <v>51446.45</v>
      </c>
      <c r="S53" s="79">
        <v>56183.44</v>
      </c>
      <c r="T53" s="69">
        <v>125.5</v>
      </c>
      <c r="U53" s="69">
        <v>752.6</v>
      </c>
      <c r="V53" s="193">
        <v>0</v>
      </c>
      <c r="W53" s="115">
        <v>0</v>
      </c>
      <c r="X53" s="115">
        <v>116</v>
      </c>
      <c r="Y53" s="79">
        <v>150</v>
      </c>
      <c r="Z53" s="229">
        <v>0</v>
      </c>
    </row>
    <row r="54" spans="1:27" ht="15" customHeight="1" x14ac:dyDescent="0.2">
      <c r="B54" s="97" t="s">
        <v>127</v>
      </c>
      <c r="C54" s="97" t="s">
        <v>126</v>
      </c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69"/>
      <c r="P54" s="103"/>
      <c r="Q54" s="107"/>
      <c r="R54" s="113"/>
      <c r="S54" s="79">
        <v>8400</v>
      </c>
      <c r="T54" s="69">
        <v>4625.5</v>
      </c>
      <c r="U54" s="69">
        <v>0</v>
      </c>
      <c r="V54" s="193">
        <v>0</v>
      </c>
      <c r="W54" s="115">
        <v>0</v>
      </c>
      <c r="X54" s="115">
        <v>0</v>
      </c>
      <c r="Y54" s="79">
        <v>0</v>
      </c>
      <c r="Z54" s="229">
        <v>0</v>
      </c>
    </row>
    <row r="55" spans="1:27" ht="15" customHeight="1" x14ac:dyDescent="0.25">
      <c r="B55" s="99" t="s">
        <v>128</v>
      </c>
      <c r="C55" s="97" t="s">
        <v>129</v>
      </c>
      <c r="D55" s="97">
        <v>1983</v>
      </c>
      <c r="E55" s="97">
        <v>2000</v>
      </c>
      <c r="F55" s="97">
        <v>2103</v>
      </c>
      <c r="G55" s="97">
        <v>2100</v>
      </c>
      <c r="H55" s="97">
        <v>2167.3000000000002</v>
      </c>
      <c r="I55" s="97">
        <v>2401</v>
      </c>
      <c r="J55" s="97">
        <v>2200</v>
      </c>
      <c r="K55" s="97">
        <v>2528</v>
      </c>
      <c r="L55" s="97">
        <v>2696</v>
      </c>
      <c r="M55" s="97">
        <v>2860.18</v>
      </c>
      <c r="N55" s="97">
        <v>2924.93</v>
      </c>
      <c r="O55" s="69">
        <v>3069</v>
      </c>
      <c r="P55" s="103">
        <v>3150.42</v>
      </c>
      <c r="Q55" s="107">
        <v>2845.34</v>
      </c>
      <c r="R55" s="79">
        <v>2340</v>
      </c>
      <c r="S55" s="79">
        <v>2235</v>
      </c>
      <c r="T55" s="69">
        <v>2430</v>
      </c>
      <c r="U55" s="69">
        <v>2160</v>
      </c>
      <c r="V55" s="193">
        <v>2430</v>
      </c>
      <c r="W55" s="115">
        <v>2430</v>
      </c>
      <c r="X55" s="115">
        <v>2430</v>
      </c>
      <c r="Y55" s="79">
        <v>2500</v>
      </c>
      <c r="Z55" s="229">
        <v>2430</v>
      </c>
    </row>
    <row r="56" spans="1:27" ht="15" customHeight="1" x14ac:dyDescent="0.25">
      <c r="A56" s="40"/>
      <c r="B56" s="99" t="s">
        <v>32</v>
      </c>
      <c r="C56" s="97" t="s">
        <v>116</v>
      </c>
      <c r="D56" s="97">
        <v>17375</v>
      </c>
      <c r="E56" s="97">
        <v>17800</v>
      </c>
      <c r="F56" s="97">
        <v>17800</v>
      </c>
      <c r="G56" s="97">
        <v>18300</v>
      </c>
      <c r="H56" s="97">
        <v>18800</v>
      </c>
      <c r="I56" s="97">
        <v>18800</v>
      </c>
      <c r="J56" s="97">
        <v>18800</v>
      </c>
      <c r="K56" s="97">
        <v>20680</v>
      </c>
      <c r="L56" s="97">
        <v>20680</v>
      </c>
      <c r="M56" s="97">
        <v>22045.5</v>
      </c>
      <c r="N56" s="97">
        <v>24700</v>
      </c>
      <c r="O56" s="69">
        <v>24700</v>
      </c>
      <c r="P56" s="103">
        <v>24700</v>
      </c>
      <c r="Q56" s="102">
        <v>25412.5</v>
      </c>
      <c r="R56" s="79">
        <v>25965.07</v>
      </c>
      <c r="S56" s="79">
        <v>26339</v>
      </c>
      <c r="T56" s="69">
        <v>26859</v>
      </c>
      <c r="U56" s="69">
        <v>26982.81</v>
      </c>
      <c r="V56" s="193">
        <v>26859</v>
      </c>
      <c r="W56" s="115">
        <v>26859</v>
      </c>
      <c r="X56" s="115">
        <v>27659</v>
      </c>
      <c r="Y56" s="79">
        <v>27659</v>
      </c>
      <c r="Z56" s="229">
        <v>27659</v>
      </c>
    </row>
    <row r="57" spans="1:27" ht="15" customHeight="1" x14ac:dyDescent="0.2">
      <c r="B57" s="97" t="s">
        <v>274</v>
      </c>
      <c r="C57" s="97" t="s">
        <v>290</v>
      </c>
      <c r="D57" s="97">
        <v>0</v>
      </c>
      <c r="E57" s="97">
        <v>200</v>
      </c>
      <c r="F57" s="97">
        <v>0</v>
      </c>
      <c r="G57" s="97">
        <v>200</v>
      </c>
      <c r="H57" s="97">
        <v>0</v>
      </c>
      <c r="I57" s="97">
        <v>0</v>
      </c>
      <c r="J57" s="97">
        <v>200</v>
      </c>
      <c r="K57" s="97">
        <v>0</v>
      </c>
      <c r="L57" s="97">
        <v>0</v>
      </c>
      <c r="M57" s="97">
        <v>0</v>
      </c>
      <c r="N57" s="97">
        <v>0</v>
      </c>
      <c r="O57" s="69">
        <v>558</v>
      </c>
      <c r="P57" s="103">
        <v>383</v>
      </c>
      <c r="Q57" s="102">
        <v>137.88999999999999</v>
      </c>
      <c r="R57" s="79">
        <v>0</v>
      </c>
      <c r="S57" s="79">
        <v>0</v>
      </c>
      <c r="T57" s="69">
        <v>0</v>
      </c>
      <c r="U57" s="69">
        <v>0</v>
      </c>
      <c r="V57" s="193">
        <v>0</v>
      </c>
      <c r="W57" s="115">
        <v>710.39</v>
      </c>
      <c r="X57" s="115">
        <v>0</v>
      </c>
      <c r="Y57" s="79">
        <v>200</v>
      </c>
      <c r="Z57" s="229">
        <v>0</v>
      </c>
    </row>
    <row r="58" spans="1:27" ht="15" customHeight="1" x14ac:dyDescent="0.2">
      <c r="B58" s="97" t="s">
        <v>275</v>
      </c>
      <c r="C58" s="97" t="s">
        <v>291</v>
      </c>
      <c r="D58" s="97">
        <v>2962</v>
      </c>
      <c r="E58" s="97">
        <v>4275</v>
      </c>
      <c r="F58" s="97">
        <v>4400</v>
      </c>
      <c r="G58" s="97">
        <v>3800</v>
      </c>
      <c r="H58" s="97">
        <v>3462.65</v>
      </c>
      <c r="I58" s="97">
        <v>3999</v>
      </c>
      <c r="J58" s="97">
        <v>3000</v>
      </c>
      <c r="K58" s="97">
        <v>6691</v>
      </c>
      <c r="L58" s="97">
        <v>3074</v>
      </c>
      <c r="M58" s="97">
        <v>8203.4599999999991</v>
      </c>
      <c r="N58" s="97">
        <v>3524.45</v>
      </c>
      <c r="O58" s="69">
        <v>2212</v>
      </c>
      <c r="P58" s="103">
        <v>3320</v>
      </c>
      <c r="Q58" s="102">
        <v>895.2</v>
      </c>
      <c r="R58" s="79">
        <v>3158.81</v>
      </c>
      <c r="S58" s="79">
        <v>3878.71</v>
      </c>
      <c r="T58" s="69">
        <v>1093</v>
      </c>
      <c r="U58" s="69">
        <v>3784.44</v>
      </c>
      <c r="V58" s="193">
        <v>2215</v>
      </c>
      <c r="W58" s="115">
        <v>3505.26</v>
      </c>
      <c r="X58" s="115">
        <v>1048</v>
      </c>
      <c r="Y58" s="79">
        <v>3600</v>
      </c>
      <c r="Z58" s="229">
        <v>4000</v>
      </c>
    </row>
    <row r="59" spans="1:27" ht="15" customHeight="1" x14ac:dyDescent="0.25">
      <c r="B59" s="99" t="s">
        <v>292</v>
      </c>
      <c r="C59" s="97" t="s">
        <v>293</v>
      </c>
      <c r="D59" s="97">
        <v>7500</v>
      </c>
      <c r="E59" s="97">
        <v>7500</v>
      </c>
      <c r="F59" s="97">
        <v>7500</v>
      </c>
      <c r="G59" s="97">
        <v>7500</v>
      </c>
      <c r="H59" s="97">
        <v>9500</v>
      </c>
      <c r="I59" s="97">
        <v>9500</v>
      </c>
      <c r="J59" s="97">
        <v>9500</v>
      </c>
      <c r="K59" s="97">
        <v>6000</v>
      </c>
      <c r="L59" s="97">
        <v>8531</v>
      </c>
      <c r="M59" s="97">
        <v>6000</v>
      </c>
      <c r="N59" s="97">
        <v>6000</v>
      </c>
      <c r="O59" s="69">
        <v>6000</v>
      </c>
      <c r="P59" s="103">
        <v>6000</v>
      </c>
      <c r="Q59" s="102">
        <v>6000</v>
      </c>
      <c r="R59" s="79">
        <v>8000.04</v>
      </c>
      <c r="S59" s="79">
        <v>8000</v>
      </c>
      <c r="T59" s="69">
        <v>8000</v>
      </c>
      <c r="U59" s="69">
        <v>6166.69</v>
      </c>
      <c r="V59" s="193">
        <v>5500</v>
      </c>
      <c r="W59" s="115">
        <v>4500</v>
      </c>
      <c r="X59" s="115">
        <v>0</v>
      </c>
      <c r="Y59" s="79">
        <v>0</v>
      </c>
      <c r="Z59" s="229">
        <v>6000</v>
      </c>
    </row>
    <row r="60" spans="1:27" ht="15" customHeight="1" x14ac:dyDescent="0.2">
      <c r="B60" s="97" t="s">
        <v>274</v>
      </c>
      <c r="C60" s="97" t="s">
        <v>294</v>
      </c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69">
        <v>0</v>
      </c>
      <c r="P60" s="105">
        <v>0</v>
      </c>
      <c r="Q60" s="102">
        <v>104.4</v>
      </c>
      <c r="R60" s="79">
        <v>0</v>
      </c>
      <c r="S60" s="79">
        <v>0</v>
      </c>
      <c r="T60" s="69">
        <v>0</v>
      </c>
      <c r="U60" s="69">
        <v>0</v>
      </c>
      <c r="V60" s="193">
        <v>0</v>
      </c>
      <c r="W60" s="115">
        <v>0</v>
      </c>
      <c r="X60" s="115">
        <v>0</v>
      </c>
      <c r="Y60" s="79">
        <v>0</v>
      </c>
      <c r="Z60" s="229">
        <v>0</v>
      </c>
    </row>
    <row r="61" spans="1:27" ht="15" customHeight="1" x14ac:dyDescent="0.2">
      <c r="B61" s="97" t="s">
        <v>295</v>
      </c>
      <c r="C61" s="97" t="s">
        <v>296</v>
      </c>
      <c r="D61" s="97">
        <v>330</v>
      </c>
      <c r="E61" s="97">
        <v>2000</v>
      </c>
      <c r="F61" s="97">
        <v>0</v>
      </c>
      <c r="G61" s="97">
        <v>2000</v>
      </c>
      <c r="H61" s="97">
        <v>10020.709999999999</v>
      </c>
      <c r="I61" s="97">
        <v>7378</v>
      </c>
      <c r="J61" s="97">
        <v>12500</v>
      </c>
      <c r="K61" s="97">
        <v>0</v>
      </c>
      <c r="L61" s="97">
        <v>0</v>
      </c>
      <c r="M61" s="97">
        <v>0</v>
      </c>
      <c r="N61" s="97">
        <v>0</v>
      </c>
      <c r="O61" s="69">
        <v>0</v>
      </c>
      <c r="P61" s="103">
        <v>0</v>
      </c>
      <c r="Q61" s="102">
        <v>0</v>
      </c>
      <c r="R61" s="79">
        <v>2802.65</v>
      </c>
      <c r="S61" s="79">
        <v>5712.54</v>
      </c>
      <c r="T61" s="69">
        <v>8188</v>
      </c>
      <c r="U61" s="69">
        <v>4682.21</v>
      </c>
      <c r="V61" s="193">
        <v>11372</v>
      </c>
      <c r="W61" s="115">
        <v>8509.35</v>
      </c>
      <c r="X61" s="115">
        <v>0</v>
      </c>
      <c r="Y61" s="79">
        <v>8000</v>
      </c>
      <c r="Z61" s="229">
        <v>13000</v>
      </c>
    </row>
    <row r="62" spans="1:27" ht="15" customHeight="1" x14ac:dyDescent="0.25">
      <c r="B62" s="99" t="s">
        <v>297</v>
      </c>
      <c r="C62" s="97" t="s">
        <v>298</v>
      </c>
      <c r="D62" s="76"/>
      <c r="E62" s="76"/>
      <c r="F62" s="76"/>
      <c r="G62" s="76"/>
      <c r="H62" s="76"/>
      <c r="I62" s="97" t="s">
        <v>119</v>
      </c>
      <c r="J62" s="76"/>
      <c r="K62" s="76"/>
      <c r="L62" s="76"/>
      <c r="M62" s="76"/>
      <c r="N62" s="76"/>
      <c r="O62" s="69">
        <v>0</v>
      </c>
      <c r="P62" s="105">
        <v>0</v>
      </c>
      <c r="Q62" s="102">
        <v>0</v>
      </c>
      <c r="R62" s="79">
        <v>0</v>
      </c>
      <c r="S62" s="79">
        <v>4869</v>
      </c>
      <c r="T62" s="69">
        <v>0</v>
      </c>
      <c r="U62" s="69">
        <v>372</v>
      </c>
      <c r="V62" s="193">
        <v>0</v>
      </c>
      <c r="W62" s="115">
        <v>0</v>
      </c>
      <c r="X62" s="115">
        <v>0</v>
      </c>
      <c r="Y62" s="79">
        <v>0</v>
      </c>
      <c r="Z62" s="229">
        <v>0</v>
      </c>
    </row>
    <row r="63" spans="1:27" ht="15" customHeight="1" x14ac:dyDescent="0.2">
      <c r="B63" s="97" t="s">
        <v>275</v>
      </c>
      <c r="C63" s="97" t="s">
        <v>299</v>
      </c>
      <c r="D63" s="97">
        <v>1328</v>
      </c>
      <c r="E63" s="97">
        <v>5000</v>
      </c>
      <c r="F63" s="97">
        <v>2432</v>
      </c>
      <c r="G63" s="97">
        <v>10000</v>
      </c>
      <c r="H63" s="97">
        <v>2600</v>
      </c>
      <c r="I63" s="97">
        <v>718</v>
      </c>
      <c r="J63" s="97">
        <v>5000</v>
      </c>
      <c r="K63" s="97">
        <v>15905</v>
      </c>
      <c r="L63" s="97">
        <v>6188</v>
      </c>
      <c r="M63" s="97">
        <v>4812</v>
      </c>
      <c r="N63" s="97">
        <v>0</v>
      </c>
      <c r="O63" s="115">
        <v>8500</v>
      </c>
      <c r="P63" s="103">
        <v>0</v>
      </c>
      <c r="Q63" s="102">
        <v>0</v>
      </c>
      <c r="R63" s="113">
        <v>0</v>
      </c>
      <c r="S63" s="79">
        <v>0</v>
      </c>
      <c r="T63" s="69">
        <v>0</v>
      </c>
      <c r="U63" s="69">
        <v>0</v>
      </c>
      <c r="V63" s="193">
        <v>395</v>
      </c>
      <c r="W63" s="115">
        <v>1004.75</v>
      </c>
      <c r="X63" s="115">
        <v>3825</v>
      </c>
      <c r="Y63" s="79">
        <v>3000</v>
      </c>
      <c r="Z63" s="229">
        <v>6000</v>
      </c>
      <c r="AA63" t="s">
        <v>355</v>
      </c>
    </row>
    <row r="64" spans="1:27" ht="15" customHeight="1" x14ac:dyDescent="0.25">
      <c r="B64" s="99" t="s">
        <v>130</v>
      </c>
      <c r="C64" s="97" t="s">
        <v>131</v>
      </c>
      <c r="D64" s="97">
        <v>1200</v>
      </c>
      <c r="E64" s="97">
        <v>1200</v>
      </c>
      <c r="F64" s="97">
        <v>1200</v>
      </c>
      <c r="G64" s="97">
        <v>1200</v>
      </c>
      <c r="H64" s="76"/>
      <c r="I64" s="97">
        <v>0</v>
      </c>
      <c r="J64" s="97">
        <v>0</v>
      </c>
      <c r="K64" s="97">
        <v>1704</v>
      </c>
      <c r="L64" s="97">
        <v>1935</v>
      </c>
      <c r="M64" s="97">
        <v>1848</v>
      </c>
      <c r="N64" s="97">
        <v>2058</v>
      </c>
      <c r="O64" s="69">
        <v>3333</v>
      </c>
      <c r="P64" s="103">
        <v>3486</v>
      </c>
      <c r="Q64" s="102">
        <v>4316</v>
      </c>
      <c r="R64" s="79">
        <v>4255.37</v>
      </c>
      <c r="S64" s="79">
        <v>2315.65</v>
      </c>
      <c r="T64" s="69">
        <v>2219</v>
      </c>
      <c r="U64" s="69">
        <v>1642.5</v>
      </c>
      <c r="V64" s="193">
        <v>552</v>
      </c>
      <c r="W64" s="115">
        <v>0</v>
      </c>
      <c r="X64" s="115">
        <v>0</v>
      </c>
      <c r="Y64" s="79">
        <v>3600</v>
      </c>
      <c r="Z64" s="229">
        <v>3200</v>
      </c>
    </row>
    <row r="65" spans="2:26" ht="15" customHeight="1" x14ac:dyDescent="0.2">
      <c r="B65" s="97" t="s">
        <v>274</v>
      </c>
      <c r="C65" s="97" t="s">
        <v>36</v>
      </c>
      <c r="D65" s="76"/>
      <c r="E65" s="76"/>
      <c r="F65" s="76"/>
      <c r="G65" s="76"/>
      <c r="H65" s="76"/>
      <c r="I65" s="97">
        <v>0</v>
      </c>
      <c r="J65" s="97">
        <v>2000</v>
      </c>
      <c r="K65" s="97">
        <v>1315</v>
      </c>
      <c r="L65" s="97">
        <v>3702</v>
      </c>
      <c r="M65" s="97">
        <v>0</v>
      </c>
      <c r="N65" s="97">
        <v>0</v>
      </c>
      <c r="O65" s="63">
        <v>0</v>
      </c>
      <c r="P65" s="103">
        <v>0</v>
      </c>
      <c r="Q65" s="102">
        <v>0</v>
      </c>
      <c r="R65" s="79">
        <v>0</v>
      </c>
      <c r="S65" s="79">
        <v>0</v>
      </c>
      <c r="T65" s="69">
        <v>0</v>
      </c>
      <c r="U65" s="69">
        <v>0</v>
      </c>
      <c r="V65" s="193">
        <v>0</v>
      </c>
      <c r="W65" s="115">
        <v>0</v>
      </c>
      <c r="X65" s="115">
        <v>0</v>
      </c>
      <c r="Y65" s="79">
        <v>0</v>
      </c>
      <c r="Z65" s="229">
        <v>0</v>
      </c>
    </row>
    <row r="66" spans="2:26" ht="15.75" customHeight="1" x14ac:dyDescent="0.2">
      <c r="B66" s="97" t="s">
        <v>275</v>
      </c>
      <c r="C66" s="97" t="s">
        <v>37</v>
      </c>
      <c r="D66" s="97">
        <v>18391</v>
      </c>
      <c r="E66" s="97">
        <v>13000</v>
      </c>
      <c r="F66" s="97">
        <v>7794</v>
      </c>
      <c r="G66" s="97">
        <v>13000</v>
      </c>
      <c r="H66" s="97">
        <v>9190.11</v>
      </c>
      <c r="I66" s="97">
        <v>49937</v>
      </c>
      <c r="J66" s="97">
        <v>250000</v>
      </c>
      <c r="K66" s="97">
        <v>27151</v>
      </c>
      <c r="L66" s="97">
        <v>26107</v>
      </c>
      <c r="M66" s="97">
        <v>45856.82</v>
      </c>
      <c r="N66" s="97">
        <v>39403.24</v>
      </c>
      <c r="O66" s="69">
        <v>30858</v>
      </c>
      <c r="P66" s="103">
        <v>23421.95</v>
      </c>
      <c r="Q66" s="102">
        <v>23060.47</v>
      </c>
      <c r="R66" s="79">
        <v>34906.71</v>
      </c>
      <c r="S66" s="79">
        <v>13829.82</v>
      </c>
      <c r="T66" s="69">
        <v>24502</v>
      </c>
      <c r="U66" s="69">
        <v>10064.74</v>
      </c>
      <c r="V66" s="193">
        <v>14945</v>
      </c>
      <c r="W66" s="115">
        <v>11539.98</v>
      </c>
      <c r="X66" s="115">
        <v>10350</v>
      </c>
      <c r="Y66" s="79">
        <v>13000</v>
      </c>
      <c r="Z66" s="229">
        <v>20000</v>
      </c>
    </row>
    <row r="67" spans="2:26" ht="15" customHeight="1" x14ac:dyDescent="0.2">
      <c r="B67" s="97" t="s">
        <v>38</v>
      </c>
      <c r="C67" s="97" t="s">
        <v>39</v>
      </c>
      <c r="D67" s="76"/>
      <c r="E67" s="76"/>
      <c r="F67" s="76"/>
      <c r="G67" s="76"/>
      <c r="H67" s="97">
        <v>0</v>
      </c>
      <c r="I67" s="97">
        <v>0</v>
      </c>
      <c r="J67" s="97">
        <v>12000</v>
      </c>
      <c r="K67" s="76"/>
      <c r="L67" s="76"/>
      <c r="M67" s="76"/>
      <c r="N67" s="76"/>
      <c r="O67" s="69">
        <v>0</v>
      </c>
      <c r="P67" s="105">
        <v>0</v>
      </c>
      <c r="Q67" s="102">
        <v>0</v>
      </c>
      <c r="R67" s="79"/>
      <c r="S67" s="79"/>
      <c r="T67" s="69">
        <v>0</v>
      </c>
      <c r="U67" s="69">
        <v>0</v>
      </c>
      <c r="V67" s="193">
        <v>0</v>
      </c>
      <c r="W67" s="115">
        <v>0</v>
      </c>
      <c r="X67" s="115">
        <v>0</v>
      </c>
      <c r="Y67" s="79">
        <v>0</v>
      </c>
      <c r="Z67" s="229">
        <v>0</v>
      </c>
    </row>
    <row r="68" spans="2:26" ht="15.75" customHeight="1" x14ac:dyDescent="0.2">
      <c r="B68" s="97" t="s">
        <v>62</v>
      </c>
      <c r="C68" s="97" t="s">
        <v>40</v>
      </c>
      <c r="D68" s="76"/>
      <c r="E68" s="76"/>
      <c r="F68" s="76"/>
      <c r="G68" s="76"/>
      <c r="H68" s="97">
        <v>50000</v>
      </c>
      <c r="I68" s="97">
        <v>0</v>
      </c>
      <c r="J68" s="76"/>
      <c r="K68" s="76"/>
      <c r="L68" s="76"/>
      <c r="M68" s="76"/>
      <c r="N68" s="76"/>
      <c r="O68" s="69">
        <v>0</v>
      </c>
      <c r="P68" s="105">
        <v>0</v>
      </c>
      <c r="Q68" s="102">
        <v>0</v>
      </c>
      <c r="R68" s="79"/>
      <c r="S68" s="79">
        <v>0</v>
      </c>
      <c r="T68" s="69">
        <v>0</v>
      </c>
      <c r="U68" s="69">
        <v>4752.8900000000003</v>
      </c>
      <c r="V68" s="193">
        <v>4957</v>
      </c>
      <c r="W68" s="115">
        <v>2156.64</v>
      </c>
      <c r="X68" s="115">
        <v>4212</v>
      </c>
      <c r="Y68" s="79">
        <v>4200</v>
      </c>
      <c r="Z68" s="229">
        <v>5000</v>
      </c>
    </row>
    <row r="69" spans="2:26" ht="15" customHeight="1" x14ac:dyDescent="0.2">
      <c r="B69" s="97" t="s">
        <v>41</v>
      </c>
      <c r="C69" s="97" t="s">
        <v>42</v>
      </c>
      <c r="D69" s="76"/>
      <c r="E69" s="76"/>
      <c r="F69" s="76"/>
      <c r="G69" s="76"/>
      <c r="H69" s="76"/>
      <c r="I69" s="76"/>
      <c r="J69" s="76"/>
      <c r="K69" s="76"/>
      <c r="L69" s="97">
        <v>0</v>
      </c>
      <c r="M69" s="97">
        <v>366004.28</v>
      </c>
      <c r="N69" s="97">
        <v>136305.21</v>
      </c>
      <c r="O69" s="69">
        <v>11282</v>
      </c>
      <c r="P69" s="103">
        <v>0</v>
      </c>
      <c r="Q69" s="102">
        <v>0</v>
      </c>
      <c r="R69" s="79">
        <v>0</v>
      </c>
      <c r="S69" s="79">
        <v>0</v>
      </c>
      <c r="T69" s="69">
        <v>0</v>
      </c>
      <c r="U69" s="69">
        <v>2170</v>
      </c>
      <c r="V69" s="193">
        <v>0</v>
      </c>
      <c r="W69" s="115">
        <v>0</v>
      </c>
      <c r="X69" s="115">
        <v>6544</v>
      </c>
      <c r="Y69" s="79">
        <v>2000</v>
      </c>
      <c r="Z69" s="229">
        <v>0</v>
      </c>
    </row>
    <row r="70" spans="2:26" ht="15" customHeight="1" x14ac:dyDescent="0.2">
      <c r="B70" s="97" t="s">
        <v>139</v>
      </c>
      <c r="C70" s="97" t="s">
        <v>140</v>
      </c>
      <c r="D70" s="97">
        <v>18421</v>
      </c>
      <c r="E70" s="97">
        <v>18500</v>
      </c>
      <c r="F70" s="97">
        <v>22659</v>
      </c>
      <c r="G70" s="97">
        <v>24500</v>
      </c>
      <c r="H70" s="97">
        <v>23903.95</v>
      </c>
      <c r="I70" s="97">
        <v>0</v>
      </c>
      <c r="J70" s="97">
        <v>25000</v>
      </c>
      <c r="K70" s="97">
        <v>19369</v>
      </c>
      <c r="L70" s="97">
        <v>27263</v>
      </c>
      <c r="M70" s="97">
        <v>0</v>
      </c>
      <c r="N70" s="97">
        <v>23823.16</v>
      </c>
      <c r="O70" s="69">
        <v>24259</v>
      </c>
      <c r="P70" s="103">
        <v>25197.73</v>
      </c>
      <c r="Q70" s="107">
        <v>23925</v>
      </c>
      <c r="R70" s="79">
        <v>23598.98</v>
      </c>
      <c r="S70" s="79">
        <v>24462.47</v>
      </c>
      <c r="T70" s="69">
        <v>25900</v>
      </c>
      <c r="U70" s="69">
        <v>26541.03</v>
      </c>
      <c r="V70" s="193">
        <v>26685</v>
      </c>
      <c r="W70" s="115">
        <v>29398.799999999999</v>
      </c>
      <c r="X70" s="115">
        <v>30063</v>
      </c>
      <c r="Y70" s="79">
        <v>31000</v>
      </c>
      <c r="Z70" s="229">
        <v>35000</v>
      </c>
    </row>
    <row r="71" spans="2:26" ht="15" customHeight="1" x14ac:dyDescent="0.2">
      <c r="B71" s="97" t="s">
        <v>141</v>
      </c>
      <c r="C71" s="97" t="s">
        <v>142</v>
      </c>
      <c r="D71" s="97">
        <v>1040</v>
      </c>
      <c r="E71" s="97">
        <v>1100</v>
      </c>
      <c r="F71" s="97">
        <v>880</v>
      </c>
      <c r="G71" s="97">
        <v>1000</v>
      </c>
      <c r="H71" s="97">
        <v>1397.5</v>
      </c>
      <c r="I71" s="97">
        <v>1374</v>
      </c>
      <c r="J71" s="97">
        <v>1500</v>
      </c>
      <c r="K71" s="97">
        <v>1265</v>
      </c>
      <c r="L71" s="97">
        <v>1450</v>
      </c>
      <c r="M71" s="97">
        <v>1660</v>
      </c>
      <c r="N71" s="97">
        <v>1455</v>
      </c>
      <c r="O71" s="115">
        <v>2210</v>
      </c>
      <c r="P71" s="103">
        <v>410</v>
      </c>
      <c r="Q71" s="102">
        <v>1180</v>
      </c>
      <c r="R71" s="79">
        <v>1234</v>
      </c>
      <c r="S71" s="79">
        <v>1210</v>
      </c>
      <c r="T71" s="69">
        <v>1250</v>
      </c>
      <c r="U71" s="69">
        <v>1380</v>
      </c>
      <c r="V71" s="193">
        <v>800</v>
      </c>
      <c r="W71" s="115">
        <v>944</v>
      </c>
      <c r="X71" s="115">
        <v>700</v>
      </c>
      <c r="Y71" s="79">
        <v>800</v>
      </c>
      <c r="Z71" s="229">
        <v>850</v>
      </c>
    </row>
    <row r="72" spans="2:26" ht="15" customHeight="1" x14ac:dyDescent="0.25">
      <c r="B72" s="99" t="s">
        <v>143</v>
      </c>
      <c r="C72" s="97" t="s">
        <v>144</v>
      </c>
      <c r="D72" s="76"/>
      <c r="E72" s="97">
        <v>0</v>
      </c>
      <c r="F72" s="76"/>
      <c r="G72" s="97">
        <v>0</v>
      </c>
      <c r="H72" s="97">
        <v>2881.92</v>
      </c>
      <c r="I72" s="97">
        <v>2000</v>
      </c>
      <c r="J72" s="97">
        <v>2000</v>
      </c>
      <c r="K72" s="97">
        <v>2000</v>
      </c>
      <c r="L72" s="97">
        <v>2100</v>
      </c>
      <c r="M72" s="97">
        <v>2100</v>
      </c>
      <c r="N72" s="97">
        <v>2080</v>
      </c>
      <c r="O72" s="69">
        <v>2100</v>
      </c>
      <c r="P72" s="103">
        <v>2100</v>
      </c>
      <c r="Q72" s="102">
        <v>2100</v>
      </c>
      <c r="R72" s="79">
        <v>2100</v>
      </c>
      <c r="S72" s="79">
        <v>2100</v>
      </c>
      <c r="T72" s="69">
        <v>2465</v>
      </c>
      <c r="U72" s="69">
        <v>2392</v>
      </c>
      <c r="V72" s="193">
        <v>2365</v>
      </c>
      <c r="W72" s="115">
        <v>2100</v>
      </c>
      <c r="X72" s="115">
        <v>2100</v>
      </c>
      <c r="Y72" s="79">
        <v>2200</v>
      </c>
      <c r="Z72" s="229">
        <v>2200</v>
      </c>
    </row>
    <row r="73" spans="2:26" ht="15" customHeight="1" x14ac:dyDescent="0.2">
      <c r="B73" s="97" t="s">
        <v>275</v>
      </c>
      <c r="C73" s="97" t="s">
        <v>145</v>
      </c>
      <c r="D73" s="97">
        <v>2923</v>
      </c>
      <c r="E73" s="97">
        <v>4200</v>
      </c>
      <c r="F73" s="97">
        <v>2960</v>
      </c>
      <c r="G73" s="97">
        <v>4200</v>
      </c>
      <c r="H73" s="76"/>
      <c r="I73" s="97">
        <v>254</v>
      </c>
      <c r="J73" s="97">
        <v>1200</v>
      </c>
      <c r="K73" s="97">
        <v>453</v>
      </c>
      <c r="L73" s="97">
        <v>539</v>
      </c>
      <c r="M73" s="97">
        <v>442</v>
      </c>
      <c r="N73" s="97">
        <v>677.35</v>
      </c>
      <c r="O73" s="69">
        <v>1293</v>
      </c>
      <c r="P73" s="103">
        <v>301.89999999999998</v>
      </c>
      <c r="Q73" s="102">
        <v>900</v>
      </c>
      <c r="R73" s="79">
        <v>446.8</v>
      </c>
      <c r="S73" s="79">
        <v>655</v>
      </c>
      <c r="T73" s="69">
        <v>780</v>
      </c>
      <c r="U73" s="69">
        <v>0</v>
      </c>
      <c r="V73" s="193">
        <v>300</v>
      </c>
      <c r="W73" s="115">
        <v>250</v>
      </c>
      <c r="X73" s="115">
        <v>0</v>
      </c>
      <c r="Y73" s="79">
        <v>300</v>
      </c>
      <c r="Z73" s="229">
        <v>250</v>
      </c>
    </row>
    <row r="74" spans="2:26" ht="15" customHeight="1" x14ac:dyDescent="0.25">
      <c r="B74" s="99" t="s">
        <v>146</v>
      </c>
      <c r="C74" s="97" t="s">
        <v>147</v>
      </c>
      <c r="D74" s="97">
        <v>33077</v>
      </c>
      <c r="E74" s="97">
        <v>34000</v>
      </c>
      <c r="F74" s="97">
        <v>34000</v>
      </c>
      <c r="G74" s="97">
        <v>35000</v>
      </c>
      <c r="H74" s="97">
        <v>36000</v>
      </c>
      <c r="I74" s="97">
        <v>37000</v>
      </c>
      <c r="J74" s="97">
        <v>38000</v>
      </c>
      <c r="K74" s="97">
        <v>33000</v>
      </c>
      <c r="L74" s="97">
        <v>34500</v>
      </c>
      <c r="M74" s="97">
        <v>34134.5</v>
      </c>
      <c r="N74" s="97">
        <v>39500</v>
      </c>
      <c r="O74" s="69">
        <v>39500</v>
      </c>
      <c r="P74" s="103">
        <v>39499.980000000003</v>
      </c>
      <c r="Q74" s="102">
        <v>39499.980000000003</v>
      </c>
      <c r="R74" s="79">
        <v>39499.980000000003</v>
      </c>
      <c r="S74" s="79">
        <v>39500</v>
      </c>
      <c r="T74" s="69">
        <v>40290</v>
      </c>
      <c r="U74" s="69">
        <v>44000</v>
      </c>
      <c r="V74" s="193">
        <v>44000</v>
      </c>
      <c r="W74" s="115">
        <v>44000</v>
      </c>
      <c r="X74" s="115">
        <v>44000</v>
      </c>
      <c r="Y74" s="79">
        <v>44000</v>
      </c>
      <c r="Z74" s="229">
        <v>44000</v>
      </c>
    </row>
    <row r="75" spans="2:26" ht="15" customHeight="1" x14ac:dyDescent="0.2">
      <c r="B75" s="97" t="s">
        <v>274</v>
      </c>
      <c r="C75" s="97" t="s">
        <v>148</v>
      </c>
      <c r="D75" s="97">
        <v>0</v>
      </c>
      <c r="E75" s="97">
        <v>100</v>
      </c>
      <c r="F75" s="97">
        <v>0</v>
      </c>
      <c r="G75" s="97">
        <v>100</v>
      </c>
      <c r="H75" s="97">
        <v>0</v>
      </c>
      <c r="I75" s="97">
        <v>0</v>
      </c>
      <c r="J75" s="97">
        <v>100</v>
      </c>
      <c r="K75" s="97">
        <v>0</v>
      </c>
      <c r="L75" s="97">
        <v>0</v>
      </c>
      <c r="M75" s="97">
        <v>0</v>
      </c>
      <c r="N75" s="97">
        <v>0</v>
      </c>
      <c r="O75" s="69">
        <v>0</v>
      </c>
      <c r="P75" s="103">
        <v>297.85000000000002</v>
      </c>
      <c r="Q75" s="102">
        <v>0</v>
      </c>
      <c r="R75" s="79">
        <v>0</v>
      </c>
      <c r="S75" s="79">
        <v>0</v>
      </c>
      <c r="T75" s="69">
        <v>0</v>
      </c>
      <c r="U75" s="69">
        <v>0</v>
      </c>
      <c r="V75" s="193">
        <v>0</v>
      </c>
      <c r="W75" s="115">
        <v>0</v>
      </c>
      <c r="X75" s="115">
        <v>0</v>
      </c>
      <c r="Y75" s="79">
        <v>0</v>
      </c>
      <c r="Z75" s="229">
        <v>0</v>
      </c>
    </row>
    <row r="76" spans="2:26" ht="15" customHeight="1" x14ac:dyDescent="0.2">
      <c r="B76" s="97" t="s">
        <v>275</v>
      </c>
      <c r="C76" s="97" t="s">
        <v>149</v>
      </c>
      <c r="D76" s="76"/>
      <c r="E76" s="76"/>
      <c r="F76" s="76"/>
      <c r="G76" s="76"/>
      <c r="H76" s="76"/>
      <c r="I76" s="97" t="s">
        <v>119</v>
      </c>
      <c r="J76" s="76"/>
      <c r="K76" s="97">
        <v>0</v>
      </c>
      <c r="L76" s="97">
        <v>589</v>
      </c>
      <c r="M76" s="97">
        <v>0</v>
      </c>
      <c r="N76" s="97">
        <v>0</v>
      </c>
      <c r="O76" s="69">
        <v>0</v>
      </c>
      <c r="P76" s="103">
        <v>45</v>
      </c>
      <c r="Q76" s="102">
        <v>0</v>
      </c>
      <c r="R76" s="79">
        <v>240</v>
      </c>
      <c r="S76" s="79">
        <v>0</v>
      </c>
      <c r="T76" s="69">
        <v>0</v>
      </c>
      <c r="U76" s="69">
        <v>0</v>
      </c>
      <c r="V76" s="193">
        <v>0</v>
      </c>
      <c r="W76" s="115">
        <v>0</v>
      </c>
      <c r="X76" s="115">
        <v>0</v>
      </c>
      <c r="Y76" s="79">
        <v>0</v>
      </c>
      <c r="Z76" s="229">
        <v>0</v>
      </c>
    </row>
    <row r="77" spans="2:26" ht="15" customHeight="1" x14ac:dyDescent="0.2">
      <c r="B77" s="97" t="s">
        <v>161</v>
      </c>
      <c r="C77" s="97" t="s">
        <v>162</v>
      </c>
      <c r="D77" s="76"/>
      <c r="E77" s="76"/>
      <c r="F77" s="76"/>
      <c r="G77" s="76"/>
      <c r="H77" s="76"/>
      <c r="I77" s="97"/>
      <c r="J77" s="76"/>
      <c r="K77" s="97"/>
      <c r="L77" s="97"/>
      <c r="M77" s="97"/>
      <c r="N77" s="97"/>
      <c r="O77" s="69"/>
      <c r="P77" s="103">
        <v>3543.09</v>
      </c>
      <c r="Q77" s="106">
        <v>10373.700000000001</v>
      </c>
      <c r="R77" s="79">
        <v>16537.29</v>
      </c>
      <c r="S77" s="79">
        <v>7210.02</v>
      </c>
      <c r="T77" s="69">
        <v>5031</v>
      </c>
      <c r="U77" s="69">
        <v>10271.209999999999</v>
      </c>
      <c r="V77" s="193">
        <v>10805</v>
      </c>
      <c r="W77" s="115">
        <v>6660.55</v>
      </c>
      <c r="X77" s="115">
        <v>7629</v>
      </c>
      <c r="Y77" s="79">
        <v>12000</v>
      </c>
      <c r="Z77" s="229">
        <v>15000</v>
      </c>
    </row>
    <row r="78" spans="2:26" ht="15" customHeight="1" x14ac:dyDescent="0.2">
      <c r="B78" s="97" t="s">
        <v>232</v>
      </c>
      <c r="C78" s="97" t="s">
        <v>233</v>
      </c>
      <c r="D78" s="97">
        <v>1305</v>
      </c>
      <c r="E78" s="97">
        <v>1450</v>
      </c>
      <c r="F78" s="97">
        <v>1308</v>
      </c>
      <c r="G78" s="97">
        <v>1350</v>
      </c>
      <c r="H78" s="97">
        <v>1054.44</v>
      </c>
      <c r="I78" s="97">
        <v>1485</v>
      </c>
      <c r="J78" s="97">
        <v>1600</v>
      </c>
      <c r="K78" s="97">
        <v>1803</v>
      </c>
      <c r="L78" s="97">
        <v>1518</v>
      </c>
      <c r="M78" s="97">
        <v>1702.79</v>
      </c>
      <c r="N78" s="97">
        <v>2494.23</v>
      </c>
      <c r="O78" s="69">
        <v>1902</v>
      </c>
      <c r="P78" s="103">
        <v>2068.1</v>
      </c>
      <c r="Q78" s="102">
        <v>1974.47</v>
      </c>
      <c r="R78" s="79">
        <v>2770.62</v>
      </c>
      <c r="S78" s="79">
        <v>2107</v>
      </c>
      <c r="T78" s="69">
        <v>2397</v>
      </c>
      <c r="U78" s="69">
        <v>1753.45</v>
      </c>
      <c r="V78" s="193">
        <v>1700</v>
      </c>
      <c r="W78" s="115">
        <v>1892.16</v>
      </c>
      <c r="X78" s="115">
        <v>2191</v>
      </c>
      <c r="Y78" s="79">
        <v>2200</v>
      </c>
      <c r="Z78" s="229">
        <v>2500</v>
      </c>
    </row>
    <row r="79" spans="2:26" ht="15" customHeight="1" x14ac:dyDescent="0.25">
      <c r="B79" s="99" t="s">
        <v>317</v>
      </c>
      <c r="C79" s="97" t="s">
        <v>318</v>
      </c>
      <c r="D79" s="76"/>
      <c r="E79" s="76"/>
      <c r="F79" s="76"/>
      <c r="G79" s="76"/>
      <c r="H79" s="76"/>
      <c r="I79" s="97" t="s">
        <v>119</v>
      </c>
      <c r="J79" s="76"/>
      <c r="K79" s="76"/>
      <c r="L79" s="76"/>
      <c r="M79" s="76"/>
      <c r="N79" s="102"/>
      <c r="O79" s="69">
        <v>0</v>
      </c>
      <c r="P79" s="105">
        <v>54</v>
      </c>
      <c r="Q79" s="102">
        <v>50</v>
      </c>
      <c r="R79" s="79">
        <v>50</v>
      </c>
      <c r="S79" s="79">
        <v>0</v>
      </c>
      <c r="T79" s="69">
        <v>0</v>
      </c>
      <c r="U79" s="69">
        <v>0</v>
      </c>
      <c r="V79" s="193">
        <v>0</v>
      </c>
      <c r="W79" s="115">
        <v>0</v>
      </c>
      <c r="X79" s="115">
        <v>0</v>
      </c>
      <c r="Y79" s="79">
        <v>0</v>
      </c>
      <c r="Z79" s="229">
        <v>0</v>
      </c>
    </row>
    <row r="80" spans="2:26" ht="15" customHeight="1" x14ac:dyDescent="0.2">
      <c r="B80" s="97" t="s">
        <v>275</v>
      </c>
      <c r="C80" s="97" t="s">
        <v>319</v>
      </c>
      <c r="D80" s="97">
        <v>565</v>
      </c>
      <c r="E80" s="97">
        <v>500</v>
      </c>
      <c r="F80" s="97">
        <v>575</v>
      </c>
      <c r="G80" s="97">
        <v>600</v>
      </c>
      <c r="H80" s="97">
        <v>60</v>
      </c>
      <c r="I80" s="97">
        <v>620</v>
      </c>
      <c r="J80" s="97">
        <v>100</v>
      </c>
      <c r="K80" s="97">
        <v>692</v>
      </c>
      <c r="L80" s="97">
        <v>947</v>
      </c>
      <c r="M80" s="97">
        <v>1000.5</v>
      </c>
      <c r="N80" s="97">
        <v>920.5</v>
      </c>
      <c r="O80" s="115">
        <v>45</v>
      </c>
      <c r="P80" s="103">
        <v>0</v>
      </c>
      <c r="Q80" s="102">
        <v>50</v>
      </c>
      <c r="R80" s="79">
        <v>0</v>
      </c>
      <c r="S80" s="79">
        <v>50</v>
      </c>
      <c r="T80" s="69">
        <v>1250</v>
      </c>
      <c r="U80" s="69">
        <v>730.43</v>
      </c>
      <c r="V80" s="193">
        <v>52</v>
      </c>
      <c r="W80" s="115">
        <v>621.35</v>
      </c>
      <c r="X80" s="115">
        <v>0</v>
      </c>
      <c r="Y80" s="79">
        <v>750</v>
      </c>
      <c r="Z80" s="229">
        <v>750</v>
      </c>
    </row>
    <row r="81" spans="1:26" ht="15" customHeight="1" x14ac:dyDescent="0.25">
      <c r="B81" s="99" t="s">
        <v>184</v>
      </c>
      <c r="C81" s="97" t="s">
        <v>185</v>
      </c>
      <c r="D81" s="76"/>
      <c r="E81" s="76"/>
      <c r="F81" s="76"/>
      <c r="G81" s="76"/>
      <c r="H81" s="76"/>
      <c r="I81" s="99" t="s">
        <v>119</v>
      </c>
      <c r="J81" s="76"/>
      <c r="K81" s="76"/>
      <c r="L81" s="76"/>
      <c r="M81" s="76"/>
      <c r="N81" s="102"/>
      <c r="O81" s="69">
        <v>0</v>
      </c>
      <c r="P81" s="105">
        <v>0</v>
      </c>
      <c r="Q81" s="102">
        <v>0</v>
      </c>
      <c r="R81" s="79">
        <v>0</v>
      </c>
      <c r="S81" s="79">
        <v>0</v>
      </c>
      <c r="T81" s="69">
        <v>0</v>
      </c>
      <c r="U81" s="69">
        <v>0</v>
      </c>
      <c r="V81" s="193">
        <v>0</v>
      </c>
      <c r="W81" s="115">
        <v>0</v>
      </c>
      <c r="X81" s="115">
        <v>0</v>
      </c>
      <c r="Y81" s="79">
        <v>0</v>
      </c>
      <c r="Z81" s="229">
        <v>0</v>
      </c>
    </row>
    <row r="82" spans="1:26" ht="15" customHeight="1" x14ac:dyDescent="0.2">
      <c r="B82" s="97" t="s">
        <v>275</v>
      </c>
      <c r="C82" s="97" t="s">
        <v>186</v>
      </c>
      <c r="D82" s="97">
        <v>70</v>
      </c>
      <c r="E82" s="97">
        <v>700</v>
      </c>
      <c r="F82" s="97">
        <v>469</v>
      </c>
      <c r="G82" s="97">
        <v>800</v>
      </c>
      <c r="H82" s="76"/>
      <c r="I82" s="97">
        <v>0</v>
      </c>
      <c r="J82" s="97">
        <v>800</v>
      </c>
      <c r="K82" s="97">
        <v>2322</v>
      </c>
      <c r="L82" s="97">
        <v>1827</v>
      </c>
      <c r="M82" s="97">
        <v>2825.25</v>
      </c>
      <c r="N82" s="97">
        <v>2252.85</v>
      </c>
      <c r="O82" s="69">
        <v>429</v>
      </c>
      <c r="P82" s="103">
        <v>0</v>
      </c>
      <c r="Q82" s="102">
        <v>46.5</v>
      </c>
      <c r="R82" s="79">
        <v>0</v>
      </c>
      <c r="S82" s="79">
        <v>39</v>
      </c>
      <c r="T82" s="69">
        <v>924</v>
      </c>
      <c r="U82" s="69">
        <v>0</v>
      </c>
      <c r="V82" s="193">
        <v>0</v>
      </c>
      <c r="W82" s="115">
        <v>0</v>
      </c>
      <c r="X82" s="115">
        <v>0</v>
      </c>
      <c r="Y82" s="79">
        <v>0</v>
      </c>
      <c r="Z82" s="229">
        <v>0</v>
      </c>
    </row>
    <row r="83" spans="1:26" ht="15.75" customHeight="1" x14ac:dyDescent="0.25">
      <c r="B83" s="77" t="s">
        <v>187</v>
      </c>
      <c r="C83" s="97" t="s">
        <v>168</v>
      </c>
      <c r="D83" s="97"/>
      <c r="E83" s="97"/>
      <c r="F83" s="97"/>
      <c r="G83" s="97"/>
      <c r="H83" s="97"/>
      <c r="I83" s="76"/>
      <c r="J83" s="97"/>
      <c r="K83" s="97"/>
      <c r="L83" s="97">
        <v>0</v>
      </c>
      <c r="M83" s="97">
        <v>0</v>
      </c>
      <c r="N83" s="103">
        <v>0</v>
      </c>
      <c r="O83" s="69">
        <v>5000</v>
      </c>
      <c r="P83" s="97">
        <v>5000</v>
      </c>
      <c r="Q83" s="69">
        <v>4600</v>
      </c>
      <c r="R83" s="116">
        <v>5000</v>
      </c>
      <c r="S83" s="79">
        <v>6000</v>
      </c>
      <c r="T83" s="69">
        <v>6000</v>
      </c>
      <c r="U83" s="69">
        <v>6000</v>
      </c>
      <c r="V83" s="193">
        <v>6000</v>
      </c>
      <c r="W83" s="115">
        <v>6000</v>
      </c>
      <c r="X83" s="115">
        <v>6000</v>
      </c>
      <c r="Y83" s="79">
        <v>6000</v>
      </c>
      <c r="Z83" s="229">
        <v>8000</v>
      </c>
    </row>
    <row r="84" spans="1:26" ht="15" customHeight="1" x14ac:dyDescent="0.2">
      <c r="B84" s="97" t="s">
        <v>65</v>
      </c>
      <c r="C84" s="97" t="s">
        <v>66</v>
      </c>
      <c r="D84" s="97">
        <v>0</v>
      </c>
      <c r="E84" s="97">
        <v>1200</v>
      </c>
      <c r="F84" s="97">
        <v>1315</v>
      </c>
      <c r="G84" s="97">
        <v>2200</v>
      </c>
      <c r="H84" s="97">
        <v>9943</v>
      </c>
      <c r="I84" s="97">
        <v>7231</v>
      </c>
      <c r="J84" s="97">
        <v>12324</v>
      </c>
      <c r="K84" s="97">
        <v>8436</v>
      </c>
      <c r="L84" s="97">
        <v>11703</v>
      </c>
      <c r="M84" s="97">
        <v>8418</v>
      </c>
      <c r="N84" s="97">
        <v>7763</v>
      </c>
      <c r="O84" s="69">
        <v>20506</v>
      </c>
      <c r="P84" s="69">
        <v>12919</v>
      </c>
      <c r="Q84" s="102">
        <v>15082.64</v>
      </c>
      <c r="R84" s="79">
        <v>10809.7</v>
      </c>
      <c r="S84" s="79">
        <v>2280</v>
      </c>
      <c r="T84" s="69">
        <v>6912</v>
      </c>
      <c r="U84" s="69">
        <v>7629.21</v>
      </c>
      <c r="V84" s="193">
        <v>8830</v>
      </c>
      <c r="W84" s="115">
        <v>10235.68</v>
      </c>
      <c r="X84" s="115">
        <v>13000</v>
      </c>
      <c r="Y84" s="79">
        <v>10272</v>
      </c>
      <c r="Z84" s="229">
        <v>13108</v>
      </c>
    </row>
    <row r="85" spans="1:26" ht="15" customHeight="1" x14ac:dyDescent="0.2">
      <c r="A85" s="40"/>
      <c r="B85" s="97" t="s">
        <v>192</v>
      </c>
      <c r="C85" s="97" t="s">
        <v>193</v>
      </c>
      <c r="D85" s="97">
        <v>11194</v>
      </c>
      <c r="E85" s="97">
        <v>11800</v>
      </c>
      <c r="F85" s="97">
        <v>11502</v>
      </c>
      <c r="G85" s="97">
        <v>12500</v>
      </c>
      <c r="H85" s="97">
        <v>10984.04</v>
      </c>
      <c r="I85" s="97">
        <v>10891</v>
      </c>
      <c r="J85" s="97">
        <v>10956</v>
      </c>
      <c r="K85" s="97">
        <v>10569</v>
      </c>
      <c r="L85" s="97">
        <v>12620</v>
      </c>
      <c r="M85" s="97">
        <v>12656.08</v>
      </c>
      <c r="N85" s="97">
        <v>13244.8</v>
      </c>
      <c r="O85" s="69">
        <v>12535</v>
      </c>
      <c r="P85" s="117">
        <v>12758</v>
      </c>
      <c r="Q85" s="102">
        <v>12070.75</v>
      </c>
      <c r="R85" s="79">
        <v>14579.07</v>
      </c>
      <c r="S85" s="79">
        <v>14640.6</v>
      </c>
      <c r="T85" s="69">
        <v>14854</v>
      </c>
      <c r="U85" s="69">
        <v>14818.22</v>
      </c>
      <c r="V85" s="193">
        <v>14177</v>
      </c>
      <c r="W85" s="115">
        <v>14575.93</v>
      </c>
      <c r="X85" s="115">
        <v>14595</v>
      </c>
      <c r="Y85" s="79">
        <v>14700</v>
      </c>
      <c r="Z85" s="229">
        <v>15509</v>
      </c>
    </row>
    <row r="86" spans="1:26" ht="15" customHeight="1" x14ac:dyDescent="0.2">
      <c r="A86" s="40"/>
      <c r="B86" s="97" t="s">
        <v>220</v>
      </c>
      <c r="C86" s="97" t="s">
        <v>221</v>
      </c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69"/>
      <c r="P86" s="117"/>
      <c r="Q86" s="102"/>
      <c r="R86" s="79"/>
      <c r="S86" s="79"/>
      <c r="T86" s="69"/>
      <c r="U86" s="69">
        <v>0</v>
      </c>
      <c r="V86" s="193">
        <v>0</v>
      </c>
      <c r="W86" s="115">
        <v>2000</v>
      </c>
      <c r="X86" s="115">
        <v>2000</v>
      </c>
      <c r="Y86" s="79">
        <v>2000</v>
      </c>
      <c r="Z86" s="229">
        <v>2000</v>
      </c>
    </row>
    <row r="87" spans="1:26" ht="15" customHeight="1" x14ac:dyDescent="0.2">
      <c r="B87" s="97" t="s">
        <v>174</v>
      </c>
      <c r="C87" s="97" t="s">
        <v>175</v>
      </c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102">
        <v>150000</v>
      </c>
      <c r="O87" s="115">
        <v>0</v>
      </c>
      <c r="P87" s="105">
        <v>0</v>
      </c>
      <c r="Q87" s="102">
        <v>0</v>
      </c>
      <c r="R87" s="79">
        <v>0</v>
      </c>
      <c r="S87" s="79">
        <v>25000</v>
      </c>
      <c r="T87" s="69">
        <v>0</v>
      </c>
      <c r="U87" s="69"/>
      <c r="V87" s="193">
        <v>0</v>
      </c>
      <c r="W87" s="115">
        <v>0</v>
      </c>
      <c r="X87" s="115">
        <v>4422</v>
      </c>
      <c r="Y87" s="79">
        <v>0</v>
      </c>
      <c r="Z87" s="229">
        <v>0</v>
      </c>
    </row>
    <row r="88" spans="1:26" ht="15" customHeight="1" x14ac:dyDescent="0.2">
      <c r="B88" s="97"/>
      <c r="C88" s="97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102"/>
      <c r="O88" s="115"/>
      <c r="P88" s="105"/>
      <c r="Q88" s="102"/>
      <c r="R88" s="79"/>
      <c r="S88" s="79"/>
      <c r="T88" s="69"/>
      <c r="U88" s="69"/>
      <c r="V88" s="193"/>
      <c r="W88" s="115"/>
      <c r="X88" s="115"/>
      <c r="Y88" s="63"/>
      <c r="Z88" s="230"/>
    </row>
    <row r="89" spans="1:26" ht="15" customHeight="1" x14ac:dyDescent="0.25">
      <c r="B89" s="81" t="s">
        <v>152</v>
      </c>
      <c r="C89" s="76"/>
      <c r="D89" s="99">
        <v>5938</v>
      </c>
      <c r="E89" s="99">
        <v>4000</v>
      </c>
      <c r="F89" s="99">
        <v>3088</v>
      </c>
      <c r="G89" s="99">
        <v>0</v>
      </c>
      <c r="H89" s="99">
        <f t="shared" ref="H89:Z89" si="4">SUM(H39:H87)</f>
        <v>266316.80000000005</v>
      </c>
      <c r="I89" s="99">
        <f t="shared" si="4"/>
        <v>228573</v>
      </c>
      <c r="J89" s="99">
        <f t="shared" si="4"/>
        <v>540080</v>
      </c>
      <c r="K89" s="99">
        <f t="shared" si="4"/>
        <v>334974</v>
      </c>
      <c r="L89" s="99">
        <f t="shared" si="4"/>
        <v>306661</v>
      </c>
      <c r="M89" s="118">
        <f t="shared" si="4"/>
        <v>620691.42000000004</v>
      </c>
      <c r="N89" s="118">
        <f t="shared" si="4"/>
        <v>553800.97999999986</v>
      </c>
      <c r="O89" s="118">
        <f t="shared" si="4"/>
        <v>295858</v>
      </c>
      <c r="P89" s="119">
        <f t="shared" si="4"/>
        <v>270838.93000000005</v>
      </c>
      <c r="Q89" s="118">
        <f t="shared" si="4"/>
        <v>293274.10000000003</v>
      </c>
      <c r="R89" s="120">
        <f t="shared" si="4"/>
        <v>368870.18999999994</v>
      </c>
      <c r="S89" s="120">
        <f t="shared" si="4"/>
        <v>377498.8</v>
      </c>
      <c r="T89" s="120">
        <f t="shared" ref="T89:W89" si="5">SUM(T39:T87)</f>
        <v>311863.75</v>
      </c>
      <c r="U89" s="120">
        <f t="shared" si="5"/>
        <v>301969.19</v>
      </c>
      <c r="V89" s="196">
        <f t="shared" si="5"/>
        <v>305151.68</v>
      </c>
      <c r="W89" s="120">
        <f t="shared" si="5"/>
        <v>302603.77999999997</v>
      </c>
      <c r="X89" s="120">
        <f t="shared" si="4"/>
        <v>303547</v>
      </c>
      <c r="Y89" s="120">
        <f t="shared" ref="Y89" si="6">SUM(Y39:Y87)</f>
        <v>321476</v>
      </c>
      <c r="Z89" s="170">
        <f t="shared" si="4"/>
        <v>352676</v>
      </c>
    </row>
    <row r="90" spans="1:26" ht="15" customHeight="1" x14ac:dyDescent="0.2"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121"/>
      <c r="N90" s="121"/>
      <c r="O90" s="122"/>
      <c r="P90" s="123"/>
      <c r="Q90" s="121"/>
      <c r="R90" s="79"/>
      <c r="S90" s="79"/>
      <c r="T90" s="79"/>
      <c r="U90" s="141"/>
      <c r="V90" s="141"/>
      <c r="W90" s="194"/>
      <c r="X90" s="115"/>
      <c r="Y90" s="63"/>
      <c r="Z90" s="63"/>
    </row>
    <row r="91" spans="1:26" ht="15" customHeight="1" x14ac:dyDescent="0.25">
      <c r="B91" s="164" t="s">
        <v>153</v>
      </c>
      <c r="C91" s="152"/>
      <c r="D91" s="153">
        <v>281983</v>
      </c>
      <c r="E91" s="153">
        <v>297325</v>
      </c>
      <c r="F91" s="153">
        <v>281001</v>
      </c>
      <c r="G91" s="153" t="e">
        <f>NA()</f>
        <v>#N/A</v>
      </c>
      <c r="H91" s="154">
        <f t="shared" ref="H91:Z91" si="7">SUM(H33-H89)</f>
        <v>28994.150000000023</v>
      </c>
      <c r="I91" s="154">
        <f t="shared" si="7"/>
        <v>88260</v>
      </c>
      <c r="J91" s="154">
        <f t="shared" si="7"/>
        <v>-138912</v>
      </c>
      <c r="K91" s="154">
        <f t="shared" si="7"/>
        <v>78544</v>
      </c>
      <c r="L91" s="154">
        <f t="shared" si="7"/>
        <v>27048</v>
      </c>
      <c r="M91" s="155">
        <f t="shared" si="7"/>
        <v>170126.20999999985</v>
      </c>
      <c r="N91" s="155">
        <f t="shared" si="7"/>
        <v>-185792.16999999987</v>
      </c>
      <c r="O91" s="156">
        <f t="shared" si="7"/>
        <v>43543</v>
      </c>
      <c r="P91" s="157">
        <f t="shared" si="7"/>
        <v>63176.859999999928</v>
      </c>
      <c r="Q91" s="156">
        <f t="shared" si="7"/>
        <v>-21432.220000000088</v>
      </c>
      <c r="R91" s="158">
        <f t="shared" si="7"/>
        <v>-164393.09999999995</v>
      </c>
      <c r="S91" s="158">
        <f t="shared" si="7"/>
        <v>-119411.60999999999</v>
      </c>
      <c r="T91" s="158">
        <f t="shared" si="7"/>
        <v>4329.25</v>
      </c>
      <c r="U91" s="158">
        <f t="shared" si="7"/>
        <v>32103.889999999956</v>
      </c>
      <c r="V91" s="158">
        <f t="shared" si="7"/>
        <v>15917.320000000007</v>
      </c>
      <c r="W91" s="197">
        <f t="shared" si="7"/>
        <v>83855.600000000035</v>
      </c>
      <c r="X91" s="176">
        <f t="shared" si="7"/>
        <v>94299</v>
      </c>
      <c r="Y91" s="201">
        <f t="shared" si="7"/>
        <v>-24054</v>
      </c>
      <c r="Z91" s="198">
        <f t="shared" si="7"/>
        <v>-14676</v>
      </c>
    </row>
    <row r="92" spans="1:26" ht="15.75" customHeight="1" x14ac:dyDescent="0.25">
      <c r="B92" s="165"/>
      <c r="C92" s="160"/>
      <c r="D92" s="161"/>
      <c r="E92" s="161"/>
      <c r="F92" s="161"/>
      <c r="G92" s="161"/>
      <c r="H92" s="166"/>
      <c r="I92" s="166"/>
      <c r="J92" s="166"/>
      <c r="K92" s="166"/>
      <c r="L92" s="166"/>
      <c r="M92" s="167"/>
      <c r="N92" s="167"/>
      <c r="O92" s="168"/>
      <c r="P92" s="169"/>
      <c r="Q92" s="168"/>
      <c r="R92" s="170"/>
      <c r="S92" s="170"/>
      <c r="T92" s="170"/>
      <c r="U92" s="170"/>
      <c r="V92" s="170"/>
      <c r="W92" s="198"/>
      <c r="X92" s="115"/>
      <c r="Y92" s="63"/>
      <c r="Z92" s="63"/>
    </row>
    <row r="93" spans="1:26" ht="15" customHeight="1" x14ac:dyDescent="0.2"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121"/>
      <c r="N93" s="121"/>
      <c r="O93" s="122"/>
      <c r="P93" s="125"/>
      <c r="Q93" s="121"/>
      <c r="R93" s="79"/>
      <c r="S93" s="79"/>
      <c r="T93" s="79"/>
      <c r="U93" s="141"/>
      <c r="V93" s="141"/>
      <c r="W93" s="194"/>
      <c r="X93" s="115"/>
      <c r="Y93" s="63"/>
      <c r="Z93" s="63"/>
    </row>
    <row r="94" spans="1:26" ht="15" customHeight="1" x14ac:dyDescent="0.2"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63"/>
      <c r="P94" s="92"/>
      <c r="Q94" s="102"/>
      <c r="R94" s="79"/>
      <c r="S94" s="79"/>
      <c r="T94" s="79"/>
      <c r="U94" s="141"/>
      <c r="V94" s="141"/>
      <c r="W94" s="194"/>
      <c r="X94" s="115"/>
      <c r="Y94" s="63"/>
      <c r="Z94" s="63"/>
    </row>
    <row r="95" spans="1:26" ht="15" customHeight="1" x14ac:dyDescent="0.25">
      <c r="B95" s="74" t="s">
        <v>197</v>
      </c>
      <c r="C95" s="76"/>
      <c r="D95" s="81" t="s">
        <v>72</v>
      </c>
      <c r="E95" s="81" t="s">
        <v>73</v>
      </c>
      <c r="F95" s="81">
        <v>2002</v>
      </c>
      <c r="G95" s="81" t="s">
        <v>74</v>
      </c>
      <c r="H95" s="81" t="s">
        <v>75</v>
      </c>
      <c r="I95" s="81" t="s">
        <v>76</v>
      </c>
      <c r="J95" s="81" t="s">
        <v>77</v>
      </c>
      <c r="K95" s="82">
        <v>2007</v>
      </c>
      <c r="L95" s="82">
        <v>2008</v>
      </c>
      <c r="M95" s="82">
        <v>2009</v>
      </c>
      <c r="N95" s="82">
        <v>2010</v>
      </c>
      <c r="O95" s="83">
        <v>2011</v>
      </c>
      <c r="P95" s="83">
        <v>2012</v>
      </c>
      <c r="Q95" s="84" t="s">
        <v>78</v>
      </c>
      <c r="R95" s="126" t="s">
        <v>78</v>
      </c>
      <c r="S95" s="85" t="s">
        <v>78</v>
      </c>
      <c r="T95" s="90" t="s">
        <v>43</v>
      </c>
      <c r="U95" s="90" t="s">
        <v>43</v>
      </c>
      <c r="V95" s="192" t="s">
        <v>78</v>
      </c>
      <c r="W95" s="192" t="s">
        <v>78</v>
      </c>
      <c r="X95" s="192" t="s">
        <v>78</v>
      </c>
      <c r="Y95" s="206" t="s">
        <v>80</v>
      </c>
      <c r="Z95" s="206" t="s">
        <v>80</v>
      </c>
    </row>
    <row r="96" spans="1:26" ht="15" customHeight="1" x14ac:dyDescent="0.25">
      <c r="B96" s="82"/>
      <c r="C96" s="99" t="s">
        <v>79</v>
      </c>
      <c r="D96" s="87" t="s">
        <v>78</v>
      </c>
      <c r="E96" s="87" t="s">
        <v>80</v>
      </c>
      <c r="F96" s="87" t="s">
        <v>78</v>
      </c>
      <c r="G96" s="87" t="s">
        <v>80</v>
      </c>
      <c r="H96" s="87" t="s">
        <v>78</v>
      </c>
      <c r="I96" s="87" t="s">
        <v>78</v>
      </c>
      <c r="J96" s="87" t="s">
        <v>81</v>
      </c>
      <c r="K96" s="127" t="s">
        <v>78</v>
      </c>
      <c r="L96" s="127" t="s">
        <v>78</v>
      </c>
      <c r="M96" s="127" t="s">
        <v>78</v>
      </c>
      <c r="N96" s="89" t="s">
        <v>78</v>
      </c>
      <c r="O96" s="90" t="s">
        <v>78</v>
      </c>
      <c r="P96" s="88" t="s">
        <v>78</v>
      </c>
      <c r="Q96" s="128">
        <v>2013</v>
      </c>
      <c r="R96" s="90">
        <v>2014</v>
      </c>
      <c r="S96" s="91">
        <v>2015</v>
      </c>
      <c r="T96" s="90">
        <v>2017</v>
      </c>
      <c r="U96" s="90">
        <v>2018</v>
      </c>
      <c r="V96" s="192">
        <v>2019</v>
      </c>
      <c r="W96" s="90">
        <v>2020</v>
      </c>
      <c r="X96" s="90">
        <v>2021</v>
      </c>
      <c r="Y96" s="90">
        <v>2022</v>
      </c>
      <c r="Z96" s="90">
        <v>2023</v>
      </c>
    </row>
    <row r="97" spans="1:26" ht="15" customHeight="1" x14ac:dyDescent="0.25">
      <c r="B97" s="96" t="s">
        <v>154</v>
      </c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63"/>
      <c r="P97" s="92"/>
      <c r="Q97" s="63"/>
      <c r="R97" s="79"/>
      <c r="S97" s="79"/>
      <c r="T97" s="141"/>
      <c r="U97" s="141"/>
      <c r="V97" s="194"/>
      <c r="W97" s="115"/>
      <c r="X97" s="115"/>
      <c r="Y97" s="63"/>
      <c r="Z97" s="63"/>
    </row>
    <row r="98" spans="1:26" ht="15" customHeight="1" x14ac:dyDescent="0.25">
      <c r="B98" s="97" t="s">
        <v>82</v>
      </c>
      <c r="C98" s="97" t="s">
        <v>178</v>
      </c>
      <c r="D98" s="76"/>
      <c r="E98" s="76"/>
      <c r="F98" s="76"/>
      <c r="G98" s="76"/>
      <c r="H98" s="99">
        <v>71475</v>
      </c>
      <c r="I98" s="99">
        <v>72697</v>
      </c>
      <c r="J98" s="99">
        <v>63813</v>
      </c>
      <c r="K98" s="99">
        <v>64706</v>
      </c>
      <c r="L98" s="99">
        <v>0</v>
      </c>
      <c r="M98" s="99">
        <v>0</v>
      </c>
      <c r="N98" s="99">
        <v>0</v>
      </c>
      <c r="O98" s="100">
        <v>19227</v>
      </c>
      <c r="P98" s="81">
        <v>19227</v>
      </c>
      <c r="Q98" s="100">
        <v>0</v>
      </c>
      <c r="R98" s="104">
        <v>0</v>
      </c>
      <c r="S98" s="104">
        <v>0</v>
      </c>
      <c r="T98" s="100">
        <v>0</v>
      </c>
      <c r="U98" s="115">
        <f>'Cover Sheet'!F14</f>
        <v>0</v>
      </c>
      <c r="V98" s="193">
        <v>0</v>
      </c>
      <c r="W98" s="115">
        <v>0</v>
      </c>
      <c r="X98" s="115">
        <v>4000</v>
      </c>
      <c r="Y98" s="79">
        <v>3517</v>
      </c>
      <c r="Z98" s="229">
        <v>0</v>
      </c>
    </row>
    <row r="99" spans="1:26" ht="15" customHeight="1" x14ac:dyDescent="0.25">
      <c r="B99" s="97" t="s">
        <v>198</v>
      </c>
      <c r="C99" s="97" t="s">
        <v>199</v>
      </c>
      <c r="D99" s="97">
        <v>0</v>
      </c>
      <c r="E99" s="97">
        <v>0</v>
      </c>
      <c r="F99" s="97">
        <v>0</v>
      </c>
      <c r="G99" s="97">
        <v>0</v>
      </c>
      <c r="H99" s="97">
        <v>0</v>
      </c>
      <c r="I99" s="97">
        <v>0</v>
      </c>
      <c r="J99" s="97">
        <v>0</v>
      </c>
      <c r="K99" s="76"/>
      <c r="L99" s="76"/>
      <c r="M99" s="76"/>
      <c r="N99" s="76"/>
      <c r="O99" s="69">
        <v>0</v>
      </c>
      <c r="P99" s="105">
        <v>0</v>
      </c>
      <c r="Q99" s="69">
        <v>27500</v>
      </c>
      <c r="R99" s="79">
        <v>27500</v>
      </c>
      <c r="S99" s="79">
        <v>18444</v>
      </c>
      <c r="T99" s="100">
        <v>0</v>
      </c>
      <c r="U99" s="100"/>
      <c r="V99" s="193">
        <f>17054-17054</f>
        <v>0</v>
      </c>
      <c r="W99" s="115">
        <v>16893</v>
      </c>
      <c r="X99" s="115">
        <v>8981</v>
      </c>
      <c r="Y99" s="79">
        <v>10263</v>
      </c>
      <c r="Z99" s="229">
        <v>19113</v>
      </c>
    </row>
    <row r="100" spans="1:26" ht="15" customHeight="1" x14ac:dyDescent="0.2">
      <c r="A100" s="40"/>
      <c r="B100" s="97" t="s">
        <v>200</v>
      </c>
      <c r="C100" s="97" t="s">
        <v>179</v>
      </c>
      <c r="D100" s="97">
        <v>2292</v>
      </c>
      <c r="E100" s="97">
        <v>1800</v>
      </c>
      <c r="F100" s="97">
        <v>1938</v>
      </c>
      <c r="G100" s="97">
        <v>1800</v>
      </c>
      <c r="H100" s="97">
        <v>2449.8000000000002</v>
      </c>
      <c r="I100" s="97">
        <v>2828</v>
      </c>
      <c r="J100" s="97">
        <v>2000</v>
      </c>
      <c r="K100" s="97">
        <v>3479</v>
      </c>
      <c r="L100" s="97">
        <v>3710</v>
      </c>
      <c r="M100" s="97">
        <v>4000.57</v>
      </c>
      <c r="N100" s="97">
        <v>4263.54</v>
      </c>
      <c r="O100" s="69">
        <v>4065</v>
      </c>
      <c r="P100" s="103">
        <v>4405</v>
      </c>
      <c r="Q100" s="69">
        <v>4257.8999999999996</v>
      </c>
      <c r="R100" s="79">
        <v>4363.16</v>
      </c>
      <c r="S100" s="79">
        <v>4245</v>
      </c>
      <c r="T100" s="69">
        <v>4631</v>
      </c>
      <c r="U100" s="69">
        <v>5160.75</v>
      </c>
      <c r="V100" s="193">
        <v>5427</v>
      </c>
      <c r="W100" s="115">
        <v>5535.76</v>
      </c>
      <c r="X100" s="115">
        <v>4167</v>
      </c>
      <c r="Y100" s="79">
        <v>5200</v>
      </c>
      <c r="Z100" s="229">
        <v>5200</v>
      </c>
    </row>
    <row r="101" spans="1:26" ht="15.75" customHeight="1" x14ac:dyDescent="0.2">
      <c r="B101" s="97" t="s">
        <v>180</v>
      </c>
      <c r="C101" s="97" t="s">
        <v>181</v>
      </c>
      <c r="D101" s="76"/>
      <c r="E101" s="76"/>
      <c r="F101" s="76"/>
      <c r="G101" s="76"/>
      <c r="H101" s="76"/>
      <c r="I101" s="76"/>
      <c r="J101" s="76"/>
      <c r="K101" s="129">
        <v>150</v>
      </c>
      <c r="L101" s="129">
        <v>250</v>
      </c>
      <c r="M101" s="129">
        <v>175</v>
      </c>
      <c r="N101" s="129">
        <v>50</v>
      </c>
      <c r="O101" s="69">
        <v>50</v>
      </c>
      <c r="P101" s="103">
        <v>100</v>
      </c>
      <c r="Q101" s="69">
        <v>75</v>
      </c>
      <c r="R101" s="79">
        <v>25</v>
      </c>
      <c r="S101" s="79">
        <v>0</v>
      </c>
      <c r="T101" s="69">
        <v>25</v>
      </c>
      <c r="U101" s="69">
        <v>25</v>
      </c>
      <c r="V101" s="193">
        <v>200</v>
      </c>
      <c r="W101" s="115">
        <v>425</v>
      </c>
      <c r="X101" s="115">
        <v>450</v>
      </c>
      <c r="Y101" s="79">
        <v>300</v>
      </c>
      <c r="Z101" s="229">
        <v>300</v>
      </c>
    </row>
    <row r="102" spans="1:26" ht="15.75" customHeight="1" x14ac:dyDescent="0.2">
      <c r="B102" s="97" t="s">
        <v>182</v>
      </c>
      <c r="C102" s="97" t="s">
        <v>183</v>
      </c>
      <c r="D102" s="76"/>
      <c r="E102" s="76"/>
      <c r="F102" s="76"/>
      <c r="G102" s="76"/>
      <c r="H102" s="76"/>
      <c r="I102" s="76"/>
      <c r="J102" s="76"/>
      <c r="K102" s="129">
        <v>0</v>
      </c>
      <c r="L102" s="129">
        <v>8390</v>
      </c>
      <c r="M102" s="129">
        <v>600</v>
      </c>
      <c r="N102" s="129">
        <v>3320</v>
      </c>
      <c r="O102" s="69">
        <v>3380</v>
      </c>
      <c r="P102" s="103">
        <v>3510</v>
      </c>
      <c r="Q102" s="115">
        <v>2140</v>
      </c>
      <c r="R102" s="79">
        <v>2570</v>
      </c>
      <c r="S102" s="79">
        <v>4000</v>
      </c>
      <c r="T102" s="69">
        <v>1310</v>
      </c>
      <c r="U102" s="69">
        <v>1370</v>
      </c>
      <c r="V102" s="193">
        <v>1350</v>
      </c>
      <c r="W102" s="115">
        <v>1570</v>
      </c>
      <c r="X102" s="115">
        <v>1940</v>
      </c>
      <c r="Y102" s="79">
        <v>1940</v>
      </c>
      <c r="Z102" s="229">
        <v>1780</v>
      </c>
    </row>
    <row r="103" spans="1:26" ht="15" customHeight="1" x14ac:dyDescent="0.2">
      <c r="B103" s="97" t="s">
        <v>202</v>
      </c>
      <c r="C103" s="97" t="s">
        <v>203</v>
      </c>
      <c r="D103" s="76"/>
      <c r="E103" s="76"/>
      <c r="F103" s="76"/>
      <c r="G103" s="76"/>
      <c r="H103" s="97">
        <v>100</v>
      </c>
      <c r="I103" s="97">
        <v>350</v>
      </c>
      <c r="J103" s="97">
        <v>500</v>
      </c>
      <c r="K103" s="97">
        <v>175</v>
      </c>
      <c r="L103" s="97">
        <v>175</v>
      </c>
      <c r="M103" s="97">
        <v>200</v>
      </c>
      <c r="N103" s="97">
        <v>50</v>
      </c>
      <c r="O103" s="69">
        <v>25</v>
      </c>
      <c r="P103" s="103">
        <v>75</v>
      </c>
      <c r="Q103" s="69">
        <v>200</v>
      </c>
      <c r="R103" s="79">
        <v>45</v>
      </c>
      <c r="S103" s="79">
        <v>0</v>
      </c>
      <c r="T103" s="69">
        <v>150</v>
      </c>
      <c r="U103" s="69">
        <v>125</v>
      </c>
      <c r="V103" s="193">
        <v>175</v>
      </c>
      <c r="W103" s="115">
        <v>275</v>
      </c>
      <c r="X103" s="115">
        <v>1975</v>
      </c>
      <c r="Y103" s="79">
        <v>800</v>
      </c>
      <c r="Z103" s="229">
        <v>1000</v>
      </c>
    </row>
    <row r="104" spans="1:26" ht="15" customHeight="1" x14ac:dyDescent="0.2">
      <c r="B104" s="97" t="s">
        <v>281</v>
      </c>
      <c r="C104" s="97" t="s">
        <v>282</v>
      </c>
      <c r="D104" s="97">
        <v>775</v>
      </c>
      <c r="E104" s="97">
        <v>600</v>
      </c>
      <c r="F104" s="97">
        <v>250</v>
      </c>
      <c r="G104" s="97">
        <v>600</v>
      </c>
      <c r="H104" s="97">
        <v>2500</v>
      </c>
      <c r="I104" s="97">
        <v>3275</v>
      </c>
      <c r="J104" s="97">
        <v>1000</v>
      </c>
      <c r="K104" s="97">
        <v>1270</v>
      </c>
      <c r="L104" s="97">
        <v>1140</v>
      </c>
      <c r="M104" s="97">
        <v>775</v>
      </c>
      <c r="N104" s="97">
        <v>855</v>
      </c>
      <c r="O104" s="69">
        <v>425</v>
      </c>
      <c r="P104" s="103">
        <v>390</v>
      </c>
      <c r="Q104" s="69">
        <v>295</v>
      </c>
      <c r="R104" s="79">
        <v>75</v>
      </c>
      <c r="S104" s="79">
        <v>820</v>
      </c>
      <c r="T104" s="69">
        <v>2900</v>
      </c>
      <c r="U104" s="69">
        <v>1345</v>
      </c>
      <c r="V104" s="193">
        <v>500</v>
      </c>
      <c r="W104" s="115">
        <v>1150</v>
      </c>
      <c r="X104" s="115">
        <v>1775</v>
      </c>
      <c r="Y104" s="79">
        <v>1000</v>
      </c>
      <c r="Z104" s="229">
        <v>1250</v>
      </c>
    </row>
    <row r="105" spans="1:26" ht="15" customHeight="1" x14ac:dyDescent="0.2">
      <c r="B105" s="97" t="s">
        <v>93</v>
      </c>
      <c r="C105" s="97" t="s">
        <v>283</v>
      </c>
      <c r="D105" s="97">
        <v>1751</v>
      </c>
      <c r="E105" s="97">
        <v>1200</v>
      </c>
      <c r="F105" s="97">
        <v>605</v>
      </c>
      <c r="G105" s="97">
        <v>1200</v>
      </c>
      <c r="H105" s="97">
        <v>2027.8</v>
      </c>
      <c r="I105" s="97">
        <v>7156</v>
      </c>
      <c r="J105" s="97">
        <v>1500</v>
      </c>
      <c r="K105" s="97">
        <v>8917</v>
      </c>
      <c r="L105" s="97">
        <v>969</v>
      </c>
      <c r="M105" s="97">
        <v>8031.36</v>
      </c>
      <c r="N105" s="97">
        <v>1728.94</v>
      </c>
      <c r="O105" s="69">
        <v>1701</v>
      </c>
      <c r="P105" s="103">
        <v>480.65</v>
      </c>
      <c r="Q105" s="69">
        <v>0</v>
      </c>
      <c r="R105" s="79">
        <v>0</v>
      </c>
      <c r="S105" s="79">
        <v>0</v>
      </c>
      <c r="T105" s="69">
        <v>0</v>
      </c>
      <c r="U105" s="69">
        <v>0</v>
      </c>
      <c r="V105" s="193">
        <v>0</v>
      </c>
      <c r="W105" s="115">
        <v>0</v>
      </c>
      <c r="X105" s="115">
        <v>0</v>
      </c>
      <c r="Y105" s="79">
        <v>0</v>
      </c>
      <c r="Z105" s="229">
        <v>0</v>
      </c>
    </row>
    <row r="106" spans="1:26" ht="15.75" customHeight="1" x14ac:dyDescent="0.2">
      <c r="B106" s="97" t="s">
        <v>284</v>
      </c>
      <c r="C106" s="97" t="s">
        <v>285</v>
      </c>
      <c r="D106" s="97">
        <v>4118</v>
      </c>
      <c r="E106" s="97">
        <v>4000</v>
      </c>
      <c r="F106" s="97">
        <v>8698</v>
      </c>
      <c r="G106" s="97">
        <v>4200</v>
      </c>
      <c r="H106" s="97">
        <v>3188.7</v>
      </c>
      <c r="I106" s="97">
        <v>1250</v>
      </c>
      <c r="J106" s="97">
        <v>0</v>
      </c>
      <c r="K106" s="97">
        <v>1125</v>
      </c>
      <c r="L106" s="97">
        <v>1050</v>
      </c>
      <c r="M106" s="97">
        <v>800</v>
      </c>
      <c r="N106" s="97">
        <v>900</v>
      </c>
      <c r="O106" s="69">
        <v>650</v>
      </c>
      <c r="P106" s="103">
        <v>850</v>
      </c>
      <c r="Q106" s="69">
        <v>775</v>
      </c>
      <c r="R106" s="79">
        <v>550</v>
      </c>
      <c r="S106" s="79">
        <v>675</v>
      </c>
      <c r="T106" s="69">
        <v>350</v>
      </c>
      <c r="U106" s="69">
        <v>1050</v>
      </c>
      <c r="V106" s="193">
        <v>1325</v>
      </c>
      <c r="W106" s="115">
        <v>1600</v>
      </c>
      <c r="X106" s="115">
        <v>2850</v>
      </c>
      <c r="Y106" s="79">
        <v>1500</v>
      </c>
      <c r="Z106" s="229">
        <v>1500</v>
      </c>
    </row>
    <row r="107" spans="1:26" ht="15.75" customHeight="1" x14ac:dyDescent="0.2">
      <c r="B107" s="97" t="s">
        <v>286</v>
      </c>
      <c r="C107" s="97" t="s">
        <v>287</v>
      </c>
      <c r="D107" s="97">
        <v>650</v>
      </c>
      <c r="E107" s="97">
        <v>400</v>
      </c>
      <c r="F107" s="97">
        <v>775</v>
      </c>
      <c r="G107" s="97">
        <v>400</v>
      </c>
      <c r="H107" s="97">
        <v>400</v>
      </c>
      <c r="I107" s="97">
        <v>75</v>
      </c>
      <c r="J107" s="97">
        <v>500</v>
      </c>
      <c r="K107" s="97">
        <v>100</v>
      </c>
      <c r="L107" s="97">
        <v>50</v>
      </c>
      <c r="M107" s="97">
        <v>125</v>
      </c>
      <c r="N107" s="97">
        <v>100</v>
      </c>
      <c r="O107" s="69">
        <v>50</v>
      </c>
      <c r="P107" s="103">
        <v>50</v>
      </c>
      <c r="Q107" s="69">
        <v>50</v>
      </c>
      <c r="R107" s="79">
        <v>50</v>
      </c>
      <c r="S107" s="79">
        <v>0</v>
      </c>
      <c r="T107" s="69">
        <v>0</v>
      </c>
      <c r="U107" s="69">
        <v>50</v>
      </c>
      <c r="V107" s="193">
        <v>175</v>
      </c>
      <c r="W107" s="115">
        <v>475</v>
      </c>
      <c r="X107" s="115">
        <v>425</v>
      </c>
      <c r="Y107" s="79">
        <v>400</v>
      </c>
      <c r="Z107" s="229">
        <v>500</v>
      </c>
    </row>
    <row r="108" spans="1:26" ht="15.75" customHeight="1" x14ac:dyDescent="0.2">
      <c r="B108" s="97" t="s">
        <v>370</v>
      </c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69"/>
      <c r="P108" s="103"/>
      <c r="Q108" s="69"/>
      <c r="R108" s="79"/>
      <c r="S108" s="79"/>
      <c r="T108" s="69"/>
      <c r="U108" s="69"/>
      <c r="V108" s="193"/>
      <c r="W108" s="115"/>
      <c r="X108" s="115">
        <v>110359</v>
      </c>
      <c r="Y108" s="79"/>
      <c r="Z108" s="229"/>
    </row>
    <row r="109" spans="1:26" ht="15.75" customHeight="1" x14ac:dyDescent="0.2"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69"/>
      <c r="P109" s="92"/>
      <c r="Q109" s="69"/>
      <c r="R109" s="79"/>
      <c r="S109" s="79"/>
      <c r="T109" s="141"/>
      <c r="U109" s="141"/>
      <c r="V109" s="194"/>
      <c r="W109" s="115"/>
      <c r="X109" s="115"/>
      <c r="Y109" s="63"/>
      <c r="Z109" s="230"/>
    </row>
    <row r="110" spans="1:26" ht="15.75" customHeight="1" x14ac:dyDescent="0.25">
      <c r="B110" s="81" t="s">
        <v>10</v>
      </c>
      <c r="C110" s="76"/>
      <c r="D110" s="99">
        <v>11645</v>
      </c>
      <c r="E110" s="99">
        <v>8925</v>
      </c>
      <c r="F110" s="99">
        <f>SUM(F100:F109)</f>
        <v>12266</v>
      </c>
      <c r="G110" s="99">
        <f>SUM(G100:G109)</f>
        <v>8200</v>
      </c>
      <c r="H110" s="99">
        <f t="shared" ref="H110:S110" si="8">SUM(H98:H107)</f>
        <v>82141.3</v>
      </c>
      <c r="I110" s="99">
        <f t="shared" si="8"/>
        <v>87631</v>
      </c>
      <c r="J110" s="99">
        <f t="shared" si="8"/>
        <v>69313</v>
      </c>
      <c r="K110" s="99">
        <f t="shared" si="8"/>
        <v>79922</v>
      </c>
      <c r="L110" s="99">
        <f t="shared" si="8"/>
        <v>15734</v>
      </c>
      <c r="M110" s="99">
        <f t="shared" si="8"/>
        <v>14706.93</v>
      </c>
      <c r="N110" s="99">
        <f t="shared" si="8"/>
        <v>11267.480000000001</v>
      </c>
      <c r="O110" s="99">
        <f t="shared" si="8"/>
        <v>29573</v>
      </c>
      <c r="P110" s="99">
        <f t="shared" si="8"/>
        <v>29087.65</v>
      </c>
      <c r="Q110" s="99">
        <f t="shared" si="8"/>
        <v>35292.9</v>
      </c>
      <c r="R110" s="124">
        <f t="shared" si="8"/>
        <v>35178.160000000003</v>
      </c>
      <c r="S110" s="124">
        <f t="shared" si="8"/>
        <v>28184</v>
      </c>
      <c r="T110" s="124">
        <f t="shared" ref="T110:Z110" si="9">SUM(T98:T108)</f>
        <v>9366</v>
      </c>
      <c r="U110" s="124">
        <f t="shared" si="9"/>
        <v>9125.75</v>
      </c>
      <c r="V110" s="199">
        <f t="shared" si="9"/>
        <v>9152</v>
      </c>
      <c r="W110" s="124">
        <f t="shared" si="9"/>
        <v>27923.760000000002</v>
      </c>
      <c r="X110" s="124">
        <f t="shared" si="9"/>
        <v>136922</v>
      </c>
      <c r="Y110" s="199">
        <f t="shared" si="9"/>
        <v>24920</v>
      </c>
      <c r="Z110" s="231">
        <f t="shared" si="9"/>
        <v>30643</v>
      </c>
    </row>
    <row r="111" spans="1:26" ht="15.75" customHeight="1" x14ac:dyDescent="0.25">
      <c r="B111" s="81"/>
      <c r="C111" s="76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124"/>
      <c r="S111" s="124"/>
      <c r="T111" s="124"/>
      <c r="U111" s="124"/>
      <c r="V111" s="199"/>
      <c r="W111" s="199"/>
      <c r="X111" s="124" t="s">
        <v>383</v>
      </c>
      <c r="Y111" s="199"/>
      <c r="Z111" s="231"/>
    </row>
    <row r="112" spans="1:26" ht="15" customHeight="1" x14ac:dyDescent="0.25">
      <c r="B112" s="81"/>
      <c r="C112" s="76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124"/>
      <c r="S112" s="124"/>
      <c r="T112" s="124"/>
      <c r="U112" s="124"/>
      <c r="V112" s="124"/>
      <c r="W112" s="199"/>
      <c r="X112" s="115"/>
      <c r="Y112" s="199"/>
      <c r="Z112" s="63"/>
    </row>
    <row r="113" spans="2:28" ht="15" customHeight="1" x14ac:dyDescent="0.25"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83" t="s">
        <v>78</v>
      </c>
      <c r="P113" s="108" t="s">
        <v>78</v>
      </c>
      <c r="Q113" s="78" t="s">
        <v>288</v>
      </c>
      <c r="R113" s="78" t="s">
        <v>78</v>
      </c>
      <c r="S113" s="85" t="s">
        <v>78</v>
      </c>
      <c r="T113" s="90" t="s">
        <v>43</v>
      </c>
      <c r="U113" s="90" t="s">
        <v>43</v>
      </c>
      <c r="V113" s="192" t="s">
        <v>78</v>
      </c>
      <c r="W113" s="192" t="s">
        <v>78</v>
      </c>
      <c r="X113" s="192" t="s">
        <v>78</v>
      </c>
      <c r="Y113" s="206" t="s">
        <v>80</v>
      </c>
      <c r="Z113" s="206" t="s">
        <v>80</v>
      </c>
    </row>
    <row r="114" spans="2:28" ht="15" customHeight="1" x14ac:dyDescent="0.25">
      <c r="B114" s="76"/>
      <c r="C114" s="76"/>
      <c r="D114" s="76"/>
      <c r="E114" s="76"/>
      <c r="F114" s="76"/>
      <c r="G114" s="76"/>
      <c r="H114" s="81" t="s">
        <v>75</v>
      </c>
      <c r="I114" s="81" t="s">
        <v>76</v>
      </c>
      <c r="J114" s="81" t="s">
        <v>77</v>
      </c>
      <c r="K114" s="82">
        <v>2007</v>
      </c>
      <c r="L114" s="82">
        <v>2008</v>
      </c>
      <c r="M114" s="82">
        <v>2009</v>
      </c>
      <c r="N114" s="82">
        <v>2010</v>
      </c>
      <c r="O114" s="83">
        <v>2011</v>
      </c>
      <c r="P114" s="83">
        <v>2012</v>
      </c>
      <c r="Q114" s="84">
        <v>2013</v>
      </c>
      <c r="R114" s="84">
        <v>2014</v>
      </c>
      <c r="S114" s="91">
        <v>2015</v>
      </c>
      <c r="T114" s="90">
        <v>2017</v>
      </c>
      <c r="U114" s="90">
        <v>2018</v>
      </c>
      <c r="V114" s="192">
        <v>2019</v>
      </c>
      <c r="W114" s="90">
        <v>2020</v>
      </c>
      <c r="X114" s="90">
        <v>2021</v>
      </c>
      <c r="Y114" s="90">
        <v>2022</v>
      </c>
      <c r="Z114" s="90">
        <v>2023</v>
      </c>
    </row>
    <row r="115" spans="2:28" ht="15" customHeight="1" x14ac:dyDescent="0.25">
      <c r="B115" s="96" t="s">
        <v>155</v>
      </c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63"/>
      <c r="P115" s="92"/>
      <c r="Q115" s="69"/>
      <c r="R115" s="79"/>
      <c r="S115" s="95"/>
      <c r="T115" s="141"/>
      <c r="U115" s="141"/>
      <c r="V115" s="194"/>
      <c r="W115" s="115"/>
      <c r="X115" s="115"/>
      <c r="Y115" s="63"/>
      <c r="Z115" s="63"/>
    </row>
    <row r="116" spans="2:28" ht="15" customHeight="1" x14ac:dyDescent="0.2">
      <c r="B116" s="97" t="s">
        <v>201</v>
      </c>
      <c r="C116" s="97" t="s">
        <v>289</v>
      </c>
      <c r="D116" s="76"/>
      <c r="E116" s="76"/>
      <c r="F116" s="76"/>
      <c r="G116" s="76"/>
      <c r="H116" s="97">
        <v>3100</v>
      </c>
      <c r="I116" s="97">
        <v>0</v>
      </c>
      <c r="J116" s="97">
        <v>0</v>
      </c>
      <c r="K116" s="97">
        <v>0</v>
      </c>
      <c r="L116" s="97">
        <v>0</v>
      </c>
      <c r="M116" s="97">
        <v>0</v>
      </c>
      <c r="N116" s="97">
        <v>0</v>
      </c>
      <c r="O116" s="69">
        <v>0</v>
      </c>
      <c r="P116" s="103">
        <v>0</v>
      </c>
      <c r="Q116" s="69">
        <v>0</v>
      </c>
      <c r="R116" s="79">
        <v>0</v>
      </c>
      <c r="S116" s="79">
        <v>0</v>
      </c>
      <c r="T116" s="69">
        <v>0</v>
      </c>
      <c r="U116" s="69">
        <v>0</v>
      </c>
      <c r="V116" s="193">
        <v>0</v>
      </c>
      <c r="W116" s="115">
        <v>0</v>
      </c>
      <c r="X116" s="115">
        <v>0</v>
      </c>
      <c r="Y116" s="79">
        <v>0</v>
      </c>
      <c r="Z116" s="229">
        <v>0</v>
      </c>
    </row>
    <row r="117" spans="2:28" ht="15" customHeight="1" x14ac:dyDescent="0.25">
      <c r="B117" s="99" t="s">
        <v>19</v>
      </c>
      <c r="C117" s="97" t="s">
        <v>20</v>
      </c>
      <c r="D117" s="76"/>
      <c r="E117" s="76"/>
      <c r="F117" s="76"/>
      <c r="G117" s="76"/>
      <c r="H117" s="76"/>
      <c r="I117" s="76"/>
      <c r="J117" s="76"/>
      <c r="K117" s="129">
        <v>6392</v>
      </c>
      <c r="L117" s="129">
        <v>7800</v>
      </c>
      <c r="M117" s="129">
        <v>8125</v>
      </c>
      <c r="N117" s="129">
        <v>7800</v>
      </c>
      <c r="O117" s="69">
        <v>7800</v>
      </c>
      <c r="P117" s="103">
        <v>8270</v>
      </c>
      <c r="Q117" s="69">
        <v>7800</v>
      </c>
      <c r="R117" s="79">
        <v>7800</v>
      </c>
      <c r="S117" s="79">
        <v>7800</v>
      </c>
      <c r="T117" s="69">
        <v>7800</v>
      </c>
      <c r="U117" s="69">
        <v>9000</v>
      </c>
      <c r="V117" s="193">
        <v>9000</v>
      </c>
      <c r="W117" s="115">
        <v>9750</v>
      </c>
      <c r="X117" s="115">
        <v>9000</v>
      </c>
      <c r="Y117" s="79">
        <v>9000</v>
      </c>
      <c r="Z117" s="229">
        <v>9000</v>
      </c>
    </row>
    <row r="118" spans="2:28" ht="15" customHeight="1" x14ac:dyDescent="0.2">
      <c r="B118" s="97" t="s">
        <v>274</v>
      </c>
      <c r="C118" s="97" t="s">
        <v>21</v>
      </c>
      <c r="D118" s="76"/>
      <c r="E118" s="76"/>
      <c r="F118" s="76"/>
      <c r="G118" s="76"/>
      <c r="H118" s="76"/>
      <c r="I118" s="76"/>
      <c r="J118" s="76"/>
      <c r="K118" s="129">
        <v>0</v>
      </c>
      <c r="L118" s="129">
        <v>0</v>
      </c>
      <c r="M118" s="129">
        <v>0</v>
      </c>
      <c r="N118" s="129">
        <v>0</v>
      </c>
      <c r="O118" s="69">
        <v>500</v>
      </c>
      <c r="P118" s="103">
        <v>750</v>
      </c>
      <c r="Q118" s="69">
        <v>0</v>
      </c>
      <c r="R118" s="79">
        <v>0</v>
      </c>
      <c r="S118" s="79">
        <v>0</v>
      </c>
      <c r="T118" s="69">
        <v>0</v>
      </c>
      <c r="U118" s="69">
        <v>49.26</v>
      </c>
      <c r="V118" s="193">
        <v>0</v>
      </c>
      <c r="W118" s="115">
        <v>0</v>
      </c>
      <c r="X118" s="115">
        <v>0</v>
      </c>
      <c r="Y118" s="79">
        <v>0</v>
      </c>
      <c r="Z118" s="229">
        <v>0</v>
      </c>
    </row>
    <row r="119" spans="2:28" ht="15" customHeight="1" x14ac:dyDescent="0.2">
      <c r="B119" s="97" t="s">
        <v>22</v>
      </c>
      <c r="C119" s="97" t="s">
        <v>23</v>
      </c>
      <c r="D119" s="76"/>
      <c r="E119" s="76"/>
      <c r="F119" s="76"/>
      <c r="G119" s="76"/>
      <c r="H119" s="76"/>
      <c r="I119" s="76"/>
      <c r="J119" s="76"/>
      <c r="K119" s="129">
        <v>0</v>
      </c>
      <c r="L119" s="129">
        <v>275</v>
      </c>
      <c r="M119" s="129">
        <v>44</v>
      </c>
      <c r="N119" s="129">
        <v>500</v>
      </c>
      <c r="O119" s="69">
        <v>250</v>
      </c>
      <c r="P119" s="103">
        <v>242</v>
      </c>
      <c r="Q119" s="69">
        <v>0</v>
      </c>
      <c r="R119" s="79">
        <v>247.58</v>
      </c>
      <c r="S119" s="79">
        <v>0</v>
      </c>
      <c r="T119" s="69">
        <v>0</v>
      </c>
      <c r="U119" s="69">
        <v>130.05000000000001</v>
      </c>
      <c r="V119" s="193">
        <v>133</v>
      </c>
      <c r="W119" s="115">
        <v>83.1</v>
      </c>
      <c r="X119" s="115">
        <v>110</v>
      </c>
      <c r="Y119" s="79">
        <v>200</v>
      </c>
      <c r="Z119" s="229">
        <v>100</v>
      </c>
    </row>
    <row r="120" spans="2:28" ht="15" customHeight="1" x14ac:dyDescent="0.25">
      <c r="B120" s="99" t="s">
        <v>173</v>
      </c>
      <c r="C120" s="97" t="s">
        <v>172</v>
      </c>
      <c r="D120" s="76"/>
      <c r="E120" s="76"/>
      <c r="F120" s="76"/>
      <c r="G120" s="76"/>
      <c r="H120" s="76"/>
      <c r="I120" s="76"/>
      <c r="J120" s="76"/>
      <c r="K120" s="129"/>
      <c r="L120" s="129"/>
      <c r="M120" s="129"/>
      <c r="N120" s="129"/>
      <c r="O120" s="69"/>
      <c r="P120" s="103"/>
      <c r="Q120" s="69"/>
      <c r="R120" s="79"/>
      <c r="S120" s="79"/>
      <c r="T120" s="69">
        <v>0</v>
      </c>
      <c r="U120" s="69">
        <v>0</v>
      </c>
      <c r="V120" s="193">
        <v>0</v>
      </c>
      <c r="W120" s="115">
        <v>0</v>
      </c>
      <c r="X120" s="115">
        <v>0</v>
      </c>
      <c r="Y120" s="79">
        <v>0</v>
      </c>
      <c r="Z120" s="229">
        <v>0</v>
      </c>
    </row>
    <row r="121" spans="2:28" ht="15" customHeight="1" x14ac:dyDescent="0.2">
      <c r="B121" s="97" t="s">
        <v>22</v>
      </c>
      <c r="C121" s="97" t="s">
        <v>25</v>
      </c>
      <c r="D121" s="97">
        <v>0</v>
      </c>
      <c r="E121" s="97">
        <v>0</v>
      </c>
      <c r="F121" s="97">
        <v>0</v>
      </c>
      <c r="G121" s="97">
        <v>0</v>
      </c>
      <c r="H121" s="97">
        <v>0</v>
      </c>
      <c r="I121" s="97">
        <v>0</v>
      </c>
      <c r="J121" s="76"/>
      <c r="K121" s="97">
        <v>0</v>
      </c>
      <c r="L121" s="97">
        <v>1500</v>
      </c>
      <c r="M121" s="97">
        <v>250</v>
      </c>
      <c r="N121" s="97">
        <v>0</v>
      </c>
      <c r="O121" s="69">
        <v>250</v>
      </c>
      <c r="P121" s="103">
        <v>250</v>
      </c>
      <c r="Q121" s="69">
        <v>250</v>
      </c>
      <c r="R121" s="79">
        <v>250</v>
      </c>
      <c r="S121" s="79">
        <v>250</v>
      </c>
      <c r="T121" s="69">
        <v>0</v>
      </c>
      <c r="U121" s="69">
        <v>250</v>
      </c>
      <c r="V121" s="193">
        <v>250</v>
      </c>
      <c r="W121" s="115">
        <v>250</v>
      </c>
      <c r="X121" s="115">
        <v>750</v>
      </c>
      <c r="Y121" s="79">
        <v>1940</v>
      </c>
      <c r="Z121" s="229">
        <v>1780</v>
      </c>
      <c r="AB121" s="3"/>
    </row>
    <row r="122" spans="2:28" ht="15" customHeight="1" x14ac:dyDescent="0.25">
      <c r="B122" s="99" t="s">
        <v>26</v>
      </c>
      <c r="C122" s="97" t="s">
        <v>27</v>
      </c>
      <c r="D122" s="76"/>
      <c r="E122" s="76"/>
      <c r="F122" s="76"/>
      <c r="G122" s="76"/>
      <c r="H122" s="76"/>
      <c r="I122" s="97">
        <v>0</v>
      </c>
      <c r="J122" s="97">
        <v>0</v>
      </c>
      <c r="K122" s="76"/>
      <c r="L122" s="76"/>
      <c r="M122" s="76"/>
      <c r="N122" s="76"/>
      <c r="O122" s="69">
        <v>0</v>
      </c>
      <c r="P122" s="105">
        <v>0</v>
      </c>
      <c r="Q122" s="69">
        <v>0</v>
      </c>
      <c r="R122" s="79">
        <v>0</v>
      </c>
      <c r="S122" s="79">
        <v>0</v>
      </c>
      <c r="T122" s="69">
        <v>0</v>
      </c>
      <c r="U122" s="69">
        <v>0</v>
      </c>
      <c r="V122" s="193">
        <v>0</v>
      </c>
      <c r="W122" s="115">
        <v>0</v>
      </c>
      <c r="X122" s="115">
        <v>0</v>
      </c>
      <c r="Y122" s="79">
        <v>0</v>
      </c>
      <c r="Z122" s="229">
        <v>0</v>
      </c>
    </row>
    <row r="123" spans="2:28" ht="15.75" customHeight="1" x14ac:dyDescent="0.2">
      <c r="B123" s="97" t="s">
        <v>274</v>
      </c>
      <c r="C123" s="97" t="s">
        <v>28</v>
      </c>
      <c r="D123" s="76"/>
      <c r="E123" s="76"/>
      <c r="F123" s="76"/>
      <c r="G123" s="76"/>
      <c r="H123" s="76"/>
      <c r="I123" s="97">
        <v>0</v>
      </c>
      <c r="J123" s="97">
        <v>0</v>
      </c>
      <c r="K123" s="76"/>
      <c r="L123" s="76"/>
      <c r="M123" s="76"/>
      <c r="N123" s="76"/>
      <c r="O123" s="69">
        <v>0</v>
      </c>
      <c r="P123" s="105">
        <v>0</v>
      </c>
      <c r="Q123" s="69">
        <v>0</v>
      </c>
      <c r="R123" s="79">
        <v>0</v>
      </c>
      <c r="S123" s="79">
        <v>0</v>
      </c>
      <c r="T123" s="69">
        <v>0</v>
      </c>
      <c r="U123" s="69">
        <v>0</v>
      </c>
      <c r="V123" s="193">
        <v>0</v>
      </c>
      <c r="W123" s="115">
        <v>0</v>
      </c>
      <c r="X123" s="115">
        <v>0</v>
      </c>
      <c r="Y123" s="79">
        <v>0</v>
      </c>
      <c r="Z123" s="229">
        <v>0</v>
      </c>
    </row>
    <row r="124" spans="2:28" ht="15.75" customHeight="1" x14ac:dyDescent="0.2">
      <c r="B124" s="97" t="s">
        <v>29</v>
      </c>
      <c r="C124" s="97" t="s">
        <v>30</v>
      </c>
      <c r="D124" s="97">
        <v>0</v>
      </c>
      <c r="E124" s="97">
        <v>1000</v>
      </c>
      <c r="F124" s="97">
        <v>2000</v>
      </c>
      <c r="G124" s="97">
        <v>1000</v>
      </c>
      <c r="H124" s="97">
        <v>1000</v>
      </c>
      <c r="I124" s="97">
        <v>0</v>
      </c>
      <c r="J124" s="97">
        <v>1000</v>
      </c>
      <c r="K124" s="97">
        <v>1000</v>
      </c>
      <c r="L124" s="97">
        <v>1000</v>
      </c>
      <c r="M124" s="97">
        <v>1000</v>
      </c>
      <c r="N124" s="97">
        <v>1000</v>
      </c>
      <c r="O124" s="69">
        <v>1000</v>
      </c>
      <c r="P124" s="103">
        <v>1000</v>
      </c>
      <c r="Q124" s="69">
        <v>1000</v>
      </c>
      <c r="R124" s="79">
        <v>1000</v>
      </c>
      <c r="S124" s="79">
        <v>1000</v>
      </c>
      <c r="T124" s="69">
        <v>0</v>
      </c>
      <c r="U124" s="69">
        <v>0</v>
      </c>
      <c r="V124" s="193">
        <v>0</v>
      </c>
      <c r="W124" s="115">
        <v>0</v>
      </c>
      <c r="X124" s="115">
        <v>0</v>
      </c>
      <c r="Y124" s="79">
        <v>0</v>
      </c>
      <c r="Z124" s="229">
        <v>0</v>
      </c>
    </row>
    <row r="125" spans="2:28" ht="15" customHeight="1" x14ac:dyDescent="0.2">
      <c r="B125" s="97" t="s">
        <v>31</v>
      </c>
      <c r="C125" s="97" t="s">
        <v>204</v>
      </c>
      <c r="D125" s="97">
        <v>3500</v>
      </c>
      <c r="E125" s="97">
        <v>3750</v>
      </c>
      <c r="F125" s="97">
        <v>3500</v>
      </c>
      <c r="G125" s="97">
        <v>3500</v>
      </c>
      <c r="H125" s="97">
        <v>3500</v>
      </c>
      <c r="I125" s="97">
        <v>3500</v>
      </c>
      <c r="J125" s="97">
        <v>3500</v>
      </c>
      <c r="K125" s="97">
        <v>3500</v>
      </c>
      <c r="L125" s="97">
        <v>3500</v>
      </c>
      <c r="M125" s="97">
        <v>10000</v>
      </c>
      <c r="N125" s="97">
        <v>10000</v>
      </c>
      <c r="O125" s="69">
        <v>7000</v>
      </c>
      <c r="P125" s="103">
        <v>7000</v>
      </c>
      <c r="Q125" s="69">
        <v>10000</v>
      </c>
      <c r="R125" s="79">
        <v>12000</v>
      </c>
      <c r="S125" s="79">
        <v>0</v>
      </c>
      <c r="T125" s="69">
        <v>0</v>
      </c>
      <c r="U125" s="69">
        <v>0</v>
      </c>
      <c r="V125" s="193">
        <v>0</v>
      </c>
      <c r="W125" s="115">
        <v>0</v>
      </c>
      <c r="X125" s="115">
        <v>0</v>
      </c>
      <c r="Y125" s="79">
        <v>0</v>
      </c>
      <c r="Z125" s="229">
        <v>0</v>
      </c>
      <c r="AB125" s="3"/>
    </row>
    <row r="126" spans="2:28" ht="15.75" customHeight="1" x14ac:dyDescent="0.25">
      <c r="B126" s="99" t="s">
        <v>205</v>
      </c>
      <c r="C126" s="97" t="s">
        <v>206</v>
      </c>
      <c r="D126" s="97">
        <v>0</v>
      </c>
      <c r="E126" s="97">
        <v>1000</v>
      </c>
      <c r="F126" s="97">
        <v>1000</v>
      </c>
      <c r="G126" s="97">
        <v>1000</v>
      </c>
      <c r="H126" s="97">
        <v>1000.04</v>
      </c>
      <c r="I126" s="97">
        <v>1030</v>
      </c>
      <c r="J126" s="97">
        <v>1700</v>
      </c>
      <c r="K126" s="97">
        <v>1816</v>
      </c>
      <c r="L126" s="97">
        <v>1750</v>
      </c>
      <c r="M126" s="97">
        <v>1750</v>
      </c>
      <c r="N126" s="97">
        <v>1750.44</v>
      </c>
      <c r="O126" s="69">
        <v>1750</v>
      </c>
      <c r="P126" s="103">
        <v>1794</v>
      </c>
      <c r="Q126" s="69">
        <v>1785.03</v>
      </c>
      <c r="R126" s="79">
        <v>1820.76</v>
      </c>
      <c r="S126" s="79">
        <v>1819</v>
      </c>
      <c r="T126" s="69">
        <v>1979</v>
      </c>
      <c r="U126" s="69">
        <v>1978.92</v>
      </c>
      <c r="V126" s="193">
        <v>1979</v>
      </c>
      <c r="W126" s="115">
        <v>1978.92</v>
      </c>
      <c r="X126" s="115">
        <v>2729</v>
      </c>
      <c r="Y126" s="79">
        <v>2500</v>
      </c>
      <c r="Z126" s="229">
        <v>2500</v>
      </c>
    </row>
    <row r="127" spans="2:28" ht="15.75" customHeight="1" x14ac:dyDescent="0.2">
      <c r="B127" s="97" t="s">
        <v>274</v>
      </c>
      <c r="C127" s="97" t="s">
        <v>207</v>
      </c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69">
        <v>200</v>
      </c>
      <c r="P127" s="105">
        <v>0</v>
      </c>
      <c r="Q127" s="69">
        <v>0</v>
      </c>
      <c r="R127" s="79">
        <v>0</v>
      </c>
      <c r="S127" s="79">
        <v>0</v>
      </c>
      <c r="T127" s="69">
        <v>0</v>
      </c>
      <c r="U127" s="69">
        <v>0</v>
      </c>
      <c r="V127" s="193">
        <v>0</v>
      </c>
      <c r="W127" s="115">
        <v>710.39</v>
      </c>
      <c r="X127" s="115">
        <v>0</v>
      </c>
      <c r="Y127" s="79">
        <v>0</v>
      </c>
      <c r="Z127" s="229">
        <v>0</v>
      </c>
    </row>
    <row r="128" spans="2:28" ht="15" customHeight="1" x14ac:dyDescent="0.2">
      <c r="B128" s="97" t="s">
        <v>22</v>
      </c>
      <c r="C128" s="97" t="s">
        <v>208</v>
      </c>
      <c r="D128" s="97">
        <v>64</v>
      </c>
      <c r="E128" s="97">
        <v>100</v>
      </c>
      <c r="F128" s="97">
        <v>12</v>
      </c>
      <c r="G128" s="97">
        <v>100</v>
      </c>
      <c r="H128" s="97">
        <v>0</v>
      </c>
      <c r="I128" s="97">
        <v>0</v>
      </c>
      <c r="J128" s="97">
        <v>1000</v>
      </c>
      <c r="K128" s="97">
        <v>662</v>
      </c>
      <c r="L128" s="97">
        <v>0</v>
      </c>
      <c r="M128" s="97">
        <v>78.13</v>
      </c>
      <c r="N128" s="97">
        <v>0</v>
      </c>
      <c r="O128" s="69">
        <v>200</v>
      </c>
      <c r="P128" s="103">
        <v>198</v>
      </c>
      <c r="Q128" s="69">
        <v>56.16</v>
      </c>
      <c r="R128" s="79">
        <v>0</v>
      </c>
      <c r="S128" s="79">
        <v>0</v>
      </c>
      <c r="T128" s="69">
        <v>0</v>
      </c>
      <c r="U128" s="69">
        <v>0</v>
      </c>
      <c r="V128" s="193">
        <v>0</v>
      </c>
      <c r="W128" s="115">
        <v>25.18</v>
      </c>
      <c r="X128" s="115">
        <v>0</v>
      </c>
      <c r="Y128" s="79">
        <v>50</v>
      </c>
      <c r="Z128" s="229">
        <v>0</v>
      </c>
    </row>
    <row r="129" spans="2:26" ht="15" customHeight="1" x14ac:dyDescent="0.25">
      <c r="B129" s="99" t="s">
        <v>209</v>
      </c>
      <c r="C129" s="97" t="s">
        <v>210</v>
      </c>
      <c r="D129" s="97">
        <v>3400</v>
      </c>
      <c r="E129" s="97">
        <v>2500</v>
      </c>
      <c r="F129" s="97">
        <v>2500</v>
      </c>
      <c r="G129" s="97">
        <v>2500</v>
      </c>
      <c r="H129" s="97">
        <v>5101</v>
      </c>
      <c r="I129" s="97">
        <v>2830</v>
      </c>
      <c r="J129" s="97">
        <v>3100</v>
      </c>
      <c r="K129" s="97">
        <v>9100</v>
      </c>
      <c r="L129" s="97">
        <v>9200</v>
      </c>
      <c r="M129" s="97">
        <v>9200</v>
      </c>
      <c r="N129" s="97">
        <v>9196.26</v>
      </c>
      <c r="O129" s="69">
        <v>9200</v>
      </c>
      <c r="P129" s="103">
        <v>3588.7</v>
      </c>
      <c r="Q129" s="69">
        <v>2815.72</v>
      </c>
      <c r="R129" s="79">
        <v>3381.24</v>
      </c>
      <c r="S129" s="79">
        <v>3382.93</v>
      </c>
      <c r="T129" s="69">
        <v>3675.12</v>
      </c>
      <c r="U129" s="69">
        <v>3675.12</v>
      </c>
      <c r="V129" s="193">
        <v>3175</v>
      </c>
      <c r="W129" s="115">
        <v>3675.12</v>
      </c>
      <c r="X129" s="115">
        <v>3675</v>
      </c>
      <c r="Y129" s="79">
        <v>4000</v>
      </c>
      <c r="Z129" s="229">
        <v>4000</v>
      </c>
    </row>
    <row r="130" spans="2:26" ht="15" customHeight="1" x14ac:dyDescent="0.25">
      <c r="B130" s="99" t="s">
        <v>211</v>
      </c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69"/>
      <c r="P130" s="103">
        <v>6000</v>
      </c>
      <c r="Q130" s="69">
        <v>6000</v>
      </c>
      <c r="R130" s="79">
        <v>6000</v>
      </c>
      <c r="S130" s="79">
        <v>6000</v>
      </c>
      <c r="T130" s="69">
        <v>5000</v>
      </c>
      <c r="U130" s="69">
        <v>6000</v>
      </c>
      <c r="V130" s="193">
        <v>6000</v>
      </c>
      <c r="W130" s="115">
        <v>6000</v>
      </c>
      <c r="X130" s="115">
        <v>6000</v>
      </c>
      <c r="Y130" s="79">
        <v>6000</v>
      </c>
      <c r="Z130" s="229">
        <v>9000</v>
      </c>
    </row>
    <row r="131" spans="2:26" ht="15" customHeight="1" x14ac:dyDescent="0.2">
      <c r="B131" s="97" t="s">
        <v>22</v>
      </c>
      <c r="C131" s="97" t="s">
        <v>240</v>
      </c>
      <c r="D131" s="97">
        <v>3000</v>
      </c>
      <c r="E131" s="97">
        <v>8000</v>
      </c>
      <c r="F131" s="97">
        <v>3034</v>
      </c>
      <c r="G131" s="97">
        <v>6350</v>
      </c>
      <c r="H131" s="97">
        <v>2041.88</v>
      </c>
      <c r="I131" s="97">
        <v>3967</v>
      </c>
      <c r="J131" s="97">
        <v>67578</v>
      </c>
      <c r="K131" s="97">
        <v>4089</v>
      </c>
      <c r="L131" s="97">
        <v>2241</v>
      </c>
      <c r="M131" s="97">
        <v>932.19</v>
      </c>
      <c r="N131" s="97">
        <v>1711.45</v>
      </c>
      <c r="O131" s="69">
        <v>2000</v>
      </c>
      <c r="P131" s="103">
        <v>728</v>
      </c>
      <c r="Q131" s="69">
        <v>159</v>
      </c>
      <c r="R131" s="79">
        <v>403.99</v>
      </c>
      <c r="S131" s="79">
        <v>20</v>
      </c>
      <c r="T131" s="69">
        <v>727</v>
      </c>
      <c r="U131" s="69">
        <v>63.99</v>
      </c>
      <c r="V131" s="193">
        <v>335</v>
      </c>
      <c r="W131" s="115">
        <v>325</v>
      </c>
      <c r="X131" s="115">
        <v>438</v>
      </c>
      <c r="Y131" s="79">
        <v>1000</v>
      </c>
      <c r="Z131" s="229">
        <v>400</v>
      </c>
    </row>
    <row r="132" spans="2:26" ht="15" customHeight="1" x14ac:dyDescent="0.2">
      <c r="B132" s="97" t="s">
        <v>6</v>
      </c>
      <c r="C132" s="98" t="s">
        <v>7</v>
      </c>
      <c r="D132" s="76"/>
      <c r="E132" s="76"/>
      <c r="F132" s="76"/>
      <c r="G132" s="76"/>
      <c r="H132" s="76"/>
      <c r="I132" s="76"/>
      <c r="J132" s="76"/>
      <c r="K132" s="97">
        <v>484</v>
      </c>
      <c r="L132" s="97">
        <v>0</v>
      </c>
      <c r="M132" s="97">
        <v>280</v>
      </c>
      <c r="N132" s="97">
        <v>1037</v>
      </c>
      <c r="O132" s="69">
        <v>1927</v>
      </c>
      <c r="P132" s="117">
        <v>875</v>
      </c>
      <c r="Q132" s="69">
        <v>827.44</v>
      </c>
      <c r="R132" s="79">
        <v>3439.45</v>
      </c>
      <c r="S132" s="130">
        <v>760.05</v>
      </c>
      <c r="T132" s="69">
        <v>1640</v>
      </c>
      <c r="U132" s="69">
        <v>703.66</v>
      </c>
      <c r="V132" s="193">
        <v>967</v>
      </c>
      <c r="W132" s="115">
        <v>1574.72</v>
      </c>
      <c r="X132" s="115">
        <v>1972</v>
      </c>
      <c r="Y132" s="79">
        <v>1530</v>
      </c>
      <c r="Z132" s="229">
        <v>1989</v>
      </c>
    </row>
    <row r="133" spans="2:26" ht="15" customHeight="1" x14ac:dyDescent="0.2">
      <c r="B133" s="97" t="s">
        <v>8</v>
      </c>
      <c r="C133" s="98" t="s">
        <v>260</v>
      </c>
      <c r="D133" s="76"/>
      <c r="E133" s="76"/>
      <c r="F133" s="76"/>
      <c r="G133" s="76"/>
      <c r="H133" s="76"/>
      <c r="I133" s="76"/>
      <c r="J133" s="76"/>
      <c r="K133" s="97">
        <v>1680</v>
      </c>
      <c r="L133" s="97">
        <v>0</v>
      </c>
      <c r="M133" s="97">
        <v>0</v>
      </c>
      <c r="N133" s="97">
        <v>0</v>
      </c>
      <c r="O133" s="69">
        <v>0</v>
      </c>
      <c r="P133" s="117">
        <v>1215</v>
      </c>
      <c r="Q133" s="69">
        <v>1412.35</v>
      </c>
      <c r="R133" s="79">
        <v>1496.86</v>
      </c>
      <c r="S133" s="79">
        <v>1535.99</v>
      </c>
      <c r="T133" s="69">
        <v>1029</v>
      </c>
      <c r="U133" s="69">
        <v>1113.3900000000001</v>
      </c>
      <c r="V133" s="193">
        <v>1121</v>
      </c>
      <c r="W133" s="115">
        <v>1178.42</v>
      </c>
      <c r="X133" s="115">
        <v>1178</v>
      </c>
      <c r="Y133" s="79">
        <v>1200</v>
      </c>
      <c r="Z133" s="229">
        <v>1874</v>
      </c>
    </row>
    <row r="134" spans="2:26" ht="15" customHeight="1" x14ac:dyDescent="0.2">
      <c r="B134" s="97" t="s">
        <v>369</v>
      </c>
      <c r="C134" s="98"/>
      <c r="D134" s="76"/>
      <c r="E134" s="76"/>
      <c r="F134" s="76"/>
      <c r="G134" s="76"/>
      <c r="H134" s="76"/>
      <c r="I134" s="76"/>
      <c r="J134" s="76"/>
      <c r="K134" s="97"/>
      <c r="L134" s="97"/>
      <c r="M134" s="97"/>
      <c r="N134" s="97"/>
      <c r="O134" s="69"/>
      <c r="P134" s="117"/>
      <c r="Q134" s="69"/>
      <c r="R134" s="79"/>
      <c r="S134" s="79"/>
      <c r="T134" s="69"/>
      <c r="U134" s="69"/>
      <c r="V134" s="193"/>
      <c r="W134" s="115"/>
      <c r="X134" s="115">
        <v>40000</v>
      </c>
      <c r="Y134" s="79"/>
      <c r="Z134" s="229"/>
    </row>
    <row r="135" spans="2:26" ht="15" customHeight="1" x14ac:dyDescent="0.2"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69"/>
      <c r="P135" s="92"/>
      <c r="Q135" s="69"/>
      <c r="R135" s="79"/>
      <c r="S135" s="79"/>
      <c r="T135" s="141"/>
      <c r="U135" s="141"/>
      <c r="V135" s="194"/>
      <c r="W135" s="115"/>
      <c r="X135" s="115"/>
      <c r="Y135" s="63"/>
      <c r="Z135" s="230"/>
    </row>
    <row r="136" spans="2:26" ht="15" customHeight="1" x14ac:dyDescent="0.25">
      <c r="B136" s="81" t="s">
        <v>152</v>
      </c>
      <c r="C136" s="121"/>
      <c r="D136" s="118">
        <v>35364</v>
      </c>
      <c r="E136" s="118">
        <v>40200</v>
      </c>
      <c r="F136" s="118">
        <v>34744</v>
      </c>
      <c r="G136" s="118">
        <f>SUM(G132:G133)</f>
        <v>0</v>
      </c>
      <c r="H136" s="118">
        <f t="shared" ref="H136:S136" si="10">SUM(H116:H133)</f>
        <v>15742.920000000002</v>
      </c>
      <c r="I136" s="118">
        <f t="shared" si="10"/>
        <v>11327</v>
      </c>
      <c r="J136" s="118">
        <f t="shared" si="10"/>
        <v>77878</v>
      </c>
      <c r="K136" s="118">
        <f t="shared" si="10"/>
        <v>28723</v>
      </c>
      <c r="L136" s="118">
        <f t="shared" si="10"/>
        <v>27266</v>
      </c>
      <c r="M136" s="118">
        <f t="shared" si="10"/>
        <v>31659.32</v>
      </c>
      <c r="N136" s="118">
        <f t="shared" si="10"/>
        <v>32995.149999999994</v>
      </c>
      <c r="O136" s="118">
        <f t="shared" si="10"/>
        <v>32077</v>
      </c>
      <c r="P136" s="118">
        <f t="shared" si="10"/>
        <v>31910.7</v>
      </c>
      <c r="Q136" s="118">
        <f t="shared" si="10"/>
        <v>32105.699999999997</v>
      </c>
      <c r="R136" s="120">
        <f t="shared" si="10"/>
        <v>37839.879999999997</v>
      </c>
      <c r="S136" s="120">
        <f t="shared" si="10"/>
        <v>22567.97</v>
      </c>
      <c r="T136" s="120">
        <f t="shared" ref="T136:W136" si="11">SUM(T116:T133)</f>
        <v>21850.12</v>
      </c>
      <c r="U136" s="120">
        <f t="shared" si="11"/>
        <v>22964.39</v>
      </c>
      <c r="V136" s="196">
        <f t="shared" si="11"/>
        <v>22960</v>
      </c>
      <c r="W136" s="120">
        <f t="shared" si="11"/>
        <v>25550.85</v>
      </c>
      <c r="X136" s="120">
        <f>SUM(X116:X134)</f>
        <v>65852</v>
      </c>
      <c r="Y136" s="196">
        <f>SUM(Y116:Y134)</f>
        <v>27420</v>
      </c>
      <c r="Z136" s="198">
        <f>SUM(Z116:Z134)</f>
        <v>30643</v>
      </c>
    </row>
    <row r="137" spans="2:26" ht="15" customHeight="1" x14ac:dyDescent="0.25">
      <c r="B137" s="99"/>
      <c r="C137" s="121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2"/>
      <c r="P137" s="125"/>
      <c r="Q137" s="122" t="s">
        <v>258</v>
      </c>
      <c r="R137" s="79"/>
      <c r="S137" s="79"/>
      <c r="T137" s="79"/>
      <c r="U137" s="141"/>
      <c r="V137" s="141"/>
      <c r="W137" s="194"/>
      <c r="X137" s="234" t="s">
        <v>384</v>
      </c>
      <c r="Y137" s="63"/>
      <c r="Z137" s="230"/>
    </row>
    <row r="138" spans="2:26" ht="15" customHeight="1" x14ac:dyDescent="0.25">
      <c r="B138" s="99"/>
      <c r="C138" s="121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2"/>
      <c r="P138" s="125"/>
      <c r="Q138" s="122"/>
      <c r="R138" s="79"/>
      <c r="S138" s="79"/>
      <c r="T138" s="79"/>
      <c r="U138" s="141"/>
      <c r="V138" s="141"/>
      <c r="W138" s="194"/>
      <c r="X138" s="115"/>
      <c r="Y138" s="191"/>
      <c r="Z138" s="233"/>
    </row>
    <row r="139" spans="2:26" ht="15" customHeight="1" x14ac:dyDescent="0.25">
      <c r="B139" s="171" t="s">
        <v>156</v>
      </c>
      <c r="C139" s="172"/>
      <c r="D139" s="172"/>
      <c r="E139" s="172"/>
      <c r="F139" s="172"/>
      <c r="G139" s="172"/>
      <c r="H139" s="173">
        <f t="shared" ref="H139:X139" si="12">SUM(H110-H136)</f>
        <v>66398.38</v>
      </c>
      <c r="I139" s="173">
        <f t="shared" si="12"/>
        <v>76304</v>
      </c>
      <c r="J139" s="173">
        <f t="shared" si="12"/>
        <v>-8565</v>
      </c>
      <c r="K139" s="173">
        <f t="shared" si="12"/>
        <v>51199</v>
      </c>
      <c r="L139" s="174">
        <f t="shared" si="12"/>
        <v>-11532</v>
      </c>
      <c r="M139" s="173">
        <f t="shared" si="12"/>
        <v>-16952.39</v>
      </c>
      <c r="N139" s="173">
        <f t="shared" si="12"/>
        <v>-21727.669999999991</v>
      </c>
      <c r="O139" s="175">
        <f t="shared" si="12"/>
        <v>-2504</v>
      </c>
      <c r="P139" s="175">
        <f t="shared" si="12"/>
        <v>-2823.0499999999993</v>
      </c>
      <c r="Q139" s="175">
        <f t="shared" si="12"/>
        <v>3187.2000000000044</v>
      </c>
      <c r="R139" s="175">
        <f t="shared" si="12"/>
        <v>-2661.7199999999939</v>
      </c>
      <c r="S139" s="175">
        <f t="shared" si="12"/>
        <v>5616.0299999999988</v>
      </c>
      <c r="T139" s="175">
        <f t="shared" si="12"/>
        <v>-12484.119999999999</v>
      </c>
      <c r="U139" s="175">
        <f t="shared" si="12"/>
        <v>-13838.64</v>
      </c>
      <c r="V139" s="175">
        <f t="shared" si="12"/>
        <v>-13808</v>
      </c>
      <c r="W139" s="200">
        <f t="shared" si="12"/>
        <v>2372.9100000000035</v>
      </c>
      <c r="X139" s="175">
        <f t="shared" si="12"/>
        <v>71070</v>
      </c>
      <c r="Y139" s="200">
        <f>SUM(Y110-Y136)</f>
        <v>-2500</v>
      </c>
      <c r="Z139" s="231">
        <f>SUM(Z110-Z136)</f>
        <v>0</v>
      </c>
    </row>
    <row r="140" spans="2:26" ht="15" customHeight="1" x14ac:dyDescent="0.25">
      <c r="P140" s="33"/>
      <c r="Q140" s="3"/>
      <c r="R140" s="20"/>
      <c r="S140" s="20"/>
      <c r="T140" s="20"/>
      <c r="U140" s="36"/>
      <c r="V140" s="36"/>
      <c r="W140" s="36"/>
      <c r="X140" s="234" t="s">
        <v>385</v>
      </c>
      <c r="Y140" s="63"/>
      <c r="Z140" s="63"/>
    </row>
    <row r="141" spans="2:26" ht="15" customHeight="1" x14ac:dyDescent="0.2">
      <c r="P141" s="33"/>
      <c r="Q141" s="3"/>
      <c r="R141" s="20"/>
      <c r="S141" s="20"/>
      <c r="T141" s="20"/>
      <c r="U141" s="36"/>
      <c r="V141" s="36"/>
      <c r="W141" s="36"/>
      <c r="X141" s="193"/>
      <c r="Y141" s="63"/>
      <c r="Z141" s="63"/>
    </row>
    <row r="142" spans="2:26" ht="15" customHeight="1" x14ac:dyDescent="0.25">
      <c r="B142" s="74" t="s">
        <v>222</v>
      </c>
      <c r="C142" s="76"/>
      <c r="D142" s="81" t="s">
        <v>72</v>
      </c>
      <c r="E142" s="81" t="s">
        <v>73</v>
      </c>
      <c r="F142" s="81">
        <v>2002</v>
      </c>
      <c r="G142" s="81" t="s">
        <v>74</v>
      </c>
      <c r="H142" s="81" t="s">
        <v>75</v>
      </c>
      <c r="I142" s="81" t="s">
        <v>76</v>
      </c>
      <c r="J142" s="81" t="s">
        <v>77</v>
      </c>
      <c r="K142" s="82">
        <v>2007</v>
      </c>
      <c r="L142" s="82">
        <v>2008</v>
      </c>
      <c r="M142" s="82">
        <v>2009</v>
      </c>
      <c r="N142" s="82">
        <v>2010</v>
      </c>
      <c r="O142" s="83">
        <v>2011</v>
      </c>
      <c r="P142" s="83">
        <v>2012</v>
      </c>
      <c r="Q142" s="78" t="s">
        <v>78</v>
      </c>
      <c r="R142" s="78" t="s">
        <v>78</v>
      </c>
      <c r="S142" s="109" t="s">
        <v>78</v>
      </c>
      <c r="T142" s="90" t="s">
        <v>43</v>
      </c>
      <c r="U142" s="90" t="s">
        <v>43</v>
      </c>
      <c r="V142" s="192" t="s">
        <v>78</v>
      </c>
      <c r="W142" s="221" t="s">
        <v>78</v>
      </c>
      <c r="X142" s="221" t="s">
        <v>78</v>
      </c>
      <c r="Y142" s="206" t="s">
        <v>80</v>
      </c>
      <c r="Z142" s="206" t="s">
        <v>80</v>
      </c>
    </row>
    <row r="143" spans="2:26" ht="15" customHeight="1" x14ac:dyDescent="0.25">
      <c r="B143" s="99"/>
      <c r="C143" s="81" t="s">
        <v>79</v>
      </c>
      <c r="D143" s="87" t="s">
        <v>78</v>
      </c>
      <c r="E143" s="87" t="s">
        <v>80</v>
      </c>
      <c r="F143" s="87" t="s">
        <v>78</v>
      </c>
      <c r="G143" s="87" t="s">
        <v>80</v>
      </c>
      <c r="H143" s="87" t="s">
        <v>78</v>
      </c>
      <c r="I143" s="87" t="s">
        <v>78</v>
      </c>
      <c r="J143" s="87" t="s">
        <v>81</v>
      </c>
      <c r="K143" s="87" t="s">
        <v>78</v>
      </c>
      <c r="L143" s="87" t="s">
        <v>78</v>
      </c>
      <c r="M143" s="87" t="s">
        <v>78</v>
      </c>
      <c r="N143" s="89" t="s">
        <v>78</v>
      </c>
      <c r="O143" s="90" t="s">
        <v>78</v>
      </c>
      <c r="P143" s="88" t="s">
        <v>78</v>
      </c>
      <c r="Q143" s="84">
        <v>2013</v>
      </c>
      <c r="R143" s="84">
        <v>2014</v>
      </c>
      <c r="S143" s="111">
        <v>2015</v>
      </c>
      <c r="T143" s="90">
        <v>2017</v>
      </c>
      <c r="U143" s="90">
        <v>2018</v>
      </c>
      <c r="V143" s="192">
        <v>2019</v>
      </c>
      <c r="W143" s="90">
        <v>2020</v>
      </c>
      <c r="X143" s="90">
        <v>2021</v>
      </c>
      <c r="Y143" s="90">
        <v>2022</v>
      </c>
      <c r="Z143" s="90">
        <v>2023</v>
      </c>
    </row>
    <row r="144" spans="2:26" ht="15" customHeight="1" x14ac:dyDescent="0.25">
      <c r="B144" s="99" t="s">
        <v>157</v>
      </c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63"/>
      <c r="P144" s="92"/>
      <c r="Q144" s="93"/>
      <c r="R144" s="79"/>
      <c r="S144" s="95"/>
      <c r="T144" s="142"/>
      <c r="U144" s="142"/>
      <c r="V144" s="194"/>
      <c r="W144" s="115"/>
      <c r="X144" s="115"/>
      <c r="Y144" s="63"/>
      <c r="Z144" s="230"/>
    </row>
    <row r="145" spans="2:26" ht="15" customHeight="1" x14ac:dyDescent="0.25">
      <c r="B145" s="97" t="s">
        <v>82</v>
      </c>
      <c r="C145" s="97" t="s">
        <v>223</v>
      </c>
      <c r="D145" s="76"/>
      <c r="E145" s="76"/>
      <c r="F145" s="76"/>
      <c r="G145" s="76"/>
      <c r="H145" s="97">
        <v>376400</v>
      </c>
      <c r="I145" s="97">
        <v>380203</v>
      </c>
      <c r="J145" s="97">
        <v>284389</v>
      </c>
      <c r="K145" s="97">
        <v>335810</v>
      </c>
      <c r="L145" s="99">
        <v>375735</v>
      </c>
      <c r="M145" s="99">
        <v>0</v>
      </c>
      <c r="N145" s="99">
        <v>0</v>
      </c>
      <c r="O145" s="100">
        <v>16078</v>
      </c>
      <c r="P145" s="81">
        <v>16078</v>
      </c>
      <c r="Q145" s="100">
        <v>66426</v>
      </c>
      <c r="R145" s="79">
        <v>86426</v>
      </c>
      <c r="S145" s="79">
        <v>106426</v>
      </c>
      <c r="T145" s="115">
        <v>83902</v>
      </c>
      <c r="U145" s="115">
        <v>82773</v>
      </c>
      <c r="V145" s="193">
        <v>84325</v>
      </c>
      <c r="W145" s="115">
        <v>133000</v>
      </c>
      <c r="X145" s="115">
        <v>137809</v>
      </c>
      <c r="Y145" s="79">
        <v>146702</v>
      </c>
      <c r="Z145" s="229">
        <v>189313</v>
      </c>
    </row>
    <row r="146" spans="2:26" ht="15" customHeight="1" x14ac:dyDescent="0.25">
      <c r="B146" s="97" t="s">
        <v>224</v>
      </c>
      <c r="C146" s="97" t="s">
        <v>225</v>
      </c>
      <c r="D146" s="76"/>
      <c r="E146" s="76"/>
      <c r="F146" s="76"/>
      <c r="G146" s="76"/>
      <c r="H146" s="76"/>
      <c r="I146" s="76"/>
      <c r="J146" s="76"/>
      <c r="K146" s="97">
        <v>0</v>
      </c>
      <c r="L146" s="97">
        <v>0</v>
      </c>
      <c r="M146" s="97">
        <v>258990.34</v>
      </c>
      <c r="N146" s="97">
        <v>212993.86</v>
      </c>
      <c r="O146" s="69">
        <v>200000</v>
      </c>
      <c r="P146" s="103">
        <v>164725.66</v>
      </c>
      <c r="Q146" s="69">
        <v>112072.46</v>
      </c>
      <c r="R146" s="79">
        <v>229847.78</v>
      </c>
      <c r="S146" s="104">
        <v>0</v>
      </c>
      <c r="T146" s="104">
        <v>0</v>
      </c>
      <c r="U146" s="100">
        <v>0</v>
      </c>
      <c r="V146" s="193">
        <v>0</v>
      </c>
      <c r="W146" s="115">
        <v>0</v>
      </c>
      <c r="X146" s="115">
        <v>35000</v>
      </c>
      <c r="Y146" s="79">
        <v>0</v>
      </c>
      <c r="Z146" s="229">
        <v>0</v>
      </c>
    </row>
    <row r="147" spans="2:26" ht="15" customHeight="1" x14ac:dyDescent="0.2">
      <c r="B147" s="97" t="s">
        <v>226</v>
      </c>
      <c r="C147" s="97" t="s">
        <v>300</v>
      </c>
      <c r="D147" s="97">
        <v>33664</v>
      </c>
      <c r="E147" s="97">
        <v>18000</v>
      </c>
      <c r="F147" s="97">
        <v>16401</v>
      </c>
      <c r="G147" s="97">
        <v>18000</v>
      </c>
      <c r="H147" s="97">
        <v>21426</v>
      </c>
      <c r="I147" s="97">
        <v>18743</v>
      </c>
      <c r="J147" s="97">
        <v>20000</v>
      </c>
      <c r="K147" s="76"/>
      <c r="L147" s="76">
        <v>0</v>
      </c>
      <c r="M147" s="76"/>
      <c r="N147" s="76"/>
      <c r="O147" s="69">
        <v>0</v>
      </c>
      <c r="P147" s="105">
        <v>0</v>
      </c>
      <c r="Q147" s="69">
        <v>0</v>
      </c>
      <c r="R147" s="79">
        <v>0</v>
      </c>
      <c r="S147" s="79">
        <v>0</v>
      </c>
      <c r="T147" s="69">
        <v>0</v>
      </c>
      <c r="U147" s="69">
        <v>0</v>
      </c>
      <c r="V147" s="193">
        <v>0</v>
      </c>
      <c r="W147" s="115">
        <v>0</v>
      </c>
      <c r="X147" s="115">
        <v>0</v>
      </c>
      <c r="Y147" s="79">
        <v>0</v>
      </c>
      <c r="Z147" s="229">
        <v>0</v>
      </c>
    </row>
    <row r="148" spans="2:26" ht="15" customHeight="1" x14ac:dyDescent="0.2">
      <c r="B148" s="97" t="s">
        <v>301</v>
      </c>
      <c r="C148" s="97" t="s">
        <v>302</v>
      </c>
      <c r="D148" s="76"/>
      <c r="E148" s="76"/>
      <c r="F148" s="76"/>
      <c r="G148" s="76"/>
      <c r="H148" s="76"/>
      <c r="I148" s="76"/>
      <c r="J148" s="76"/>
      <c r="K148" s="129">
        <v>29265</v>
      </c>
      <c r="L148" s="129">
        <v>21787</v>
      </c>
      <c r="M148" s="97">
        <v>214760</v>
      </c>
      <c r="N148" s="97">
        <v>14054.47</v>
      </c>
      <c r="O148" s="69">
        <v>24983</v>
      </c>
      <c r="P148" s="103">
        <v>11597.75</v>
      </c>
      <c r="Q148" s="69">
        <v>20478.349999999999</v>
      </c>
      <c r="R148" s="79">
        <v>20539.3</v>
      </c>
      <c r="S148" s="79">
        <v>38362</v>
      </c>
      <c r="T148" s="69">
        <v>44471</v>
      </c>
      <c r="U148" s="69">
        <v>41674.61</v>
      </c>
      <c r="V148" s="193">
        <v>44418</v>
      </c>
      <c r="W148" s="115">
        <v>35021.19</v>
      </c>
      <c r="X148" s="115">
        <v>31849</v>
      </c>
      <c r="Y148" s="79">
        <v>30000</v>
      </c>
      <c r="Z148" s="229">
        <v>31000</v>
      </c>
    </row>
    <row r="149" spans="2:26" ht="15" customHeight="1" x14ac:dyDescent="0.2">
      <c r="B149" s="97" t="s">
        <v>93</v>
      </c>
      <c r="C149" s="97" t="s">
        <v>303</v>
      </c>
      <c r="D149" s="97">
        <v>6593</v>
      </c>
      <c r="E149" s="97">
        <v>5500</v>
      </c>
      <c r="F149" s="97">
        <v>4094</v>
      </c>
      <c r="G149" s="97">
        <v>5500</v>
      </c>
      <c r="H149" s="97">
        <v>4117</v>
      </c>
      <c r="I149" s="97">
        <v>11260</v>
      </c>
      <c r="J149" s="97">
        <v>11000</v>
      </c>
      <c r="K149" s="97">
        <v>33977</v>
      </c>
      <c r="L149" s="97">
        <v>9802</v>
      </c>
      <c r="M149" s="97">
        <v>15226.57</v>
      </c>
      <c r="N149" s="97">
        <v>1942.33</v>
      </c>
      <c r="O149" s="69">
        <v>1673</v>
      </c>
      <c r="P149" s="103">
        <v>921.47</v>
      </c>
      <c r="Q149" s="69">
        <v>134.15</v>
      </c>
      <c r="R149" s="79">
        <v>133.13</v>
      </c>
      <c r="S149" s="79">
        <v>295</v>
      </c>
      <c r="T149" s="69">
        <v>450</v>
      </c>
      <c r="U149" s="69">
        <v>498.6</v>
      </c>
      <c r="V149" s="193">
        <v>545</v>
      </c>
      <c r="W149" s="115">
        <v>493</v>
      </c>
      <c r="X149" s="115">
        <v>284</v>
      </c>
      <c r="Y149" s="79">
        <v>250</v>
      </c>
      <c r="Z149" s="229">
        <v>250</v>
      </c>
    </row>
    <row r="150" spans="2:26" ht="15" customHeight="1" x14ac:dyDescent="0.25">
      <c r="B150" s="97" t="s">
        <v>47</v>
      </c>
      <c r="C150" s="97" t="s">
        <v>48</v>
      </c>
      <c r="D150" s="76"/>
      <c r="E150" s="76"/>
      <c r="F150" s="76"/>
      <c r="G150" s="76"/>
      <c r="H150" s="97">
        <v>45495.040000000001</v>
      </c>
      <c r="I150" s="76"/>
      <c r="J150" s="97">
        <v>14000</v>
      </c>
      <c r="K150" s="97">
        <v>212509</v>
      </c>
      <c r="L150" s="97">
        <v>100966</v>
      </c>
      <c r="M150" s="97">
        <v>100000</v>
      </c>
      <c r="N150" s="97">
        <v>100000</v>
      </c>
      <c r="O150" s="115">
        <v>100000</v>
      </c>
      <c r="P150" s="132">
        <v>100000</v>
      </c>
      <c r="Q150" s="69">
        <v>0</v>
      </c>
      <c r="R150" s="113">
        <v>0</v>
      </c>
      <c r="S150" s="79">
        <v>0</v>
      </c>
      <c r="T150" s="69">
        <v>0</v>
      </c>
      <c r="U150" s="69">
        <v>0</v>
      </c>
      <c r="V150" s="193">
        <v>0</v>
      </c>
      <c r="W150" s="115">
        <v>150000</v>
      </c>
      <c r="X150" s="115">
        <v>135000</v>
      </c>
      <c r="Y150" s="79">
        <v>150000</v>
      </c>
      <c r="Z150" s="229">
        <v>150000</v>
      </c>
    </row>
    <row r="151" spans="2:26" ht="15" customHeight="1" x14ac:dyDescent="0.2">
      <c r="B151" s="97" t="s">
        <v>49</v>
      </c>
      <c r="C151" s="97" t="s">
        <v>50</v>
      </c>
      <c r="D151" s="76"/>
      <c r="E151" s="76"/>
      <c r="F151" s="76"/>
      <c r="G151" s="76"/>
      <c r="H151" s="97">
        <v>404.88</v>
      </c>
      <c r="I151" s="97">
        <v>161</v>
      </c>
      <c r="J151" s="97">
        <v>200</v>
      </c>
      <c r="K151" s="97">
        <v>0</v>
      </c>
      <c r="L151" s="97">
        <v>1685</v>
      </c>
      <c r="M151" s="97">
        <v>656</v>
      </c>
      <c r="N151" s="97">
        <v>0</v>
      </c>
      <c r="O151" s="115">
        <v>2178</v>
      </c>
      <c r="P151" s="103">
        <v>826.89</v>
      </c>
      <c r="Q151" s="69">
        <v>822.06</v>
      </c>
      <c r="R151" s="79">
        <v>96</v>
      </c>
      <c r="S151" s="79">
        <v>498.06</v>
      </c>
      <c r="T151" s="69">
        <v>636</v>
      </c>
      <c r="U151" s="69">
        <v>0</v>
      </c>
      <c r="V151" s="193">
        <v>2463</v>
      </c>
      <c r="W151" s="115">
        <v>1041.0999999999999</v>
      </c>
      <c r="X151" s="115">
        <v>2091</v>
      </c>
      <c r="Y151" s="79">
        <v>0</v>
      </c>
      <c r="Z151" s="229">
        <v>500</v>
      </c>
    </row>
    <row r="152" spans="2:26" ht="15" customHeight="1" x14ac:dyDescent="0.2">
      <c r="B152" s="97" t="s">
        <v>1</v>
      </c>
      <c r="C152" s="97" t="s">
        <v>51</v>
      </c>
      <c r="D152" s="76"/>
      <c r="E152" s="76"/>
      <c r="F152" s="76"/>
      <c r="G152" s="76"/>
      <c r="H152" s="76"/>
      <c r="I152" s="76"/>
      <c r="J152" s="76"/>
      <c r="K152" s="97">
        <v>730</v>
      </c>
      <c r="L152" s="97">
        <v>630</v>
      </c>
      <c r="M152" s="97">
        <v>0</v>
      </c>
      <c r="N152" s="97">
        <v>0</v>
      </c>
      <c r="O152" s="69">
        <v>75</v>
      </c>
      <c r="P152" s="103">
        <v>0</v>
      </c>
      <c r="Q152" s="69">
        <v>50</v>
      </c>
      <c r="R152" s="79">
        <v>0</v>
      </c>
      <c r="S152" s="79">
        <v>0</v>
      </c>
      <c r="T152" s="69">
        <v>0</v>
      </c>
      <c r="U152" s="69">
        <v>0</v>
      </c>
      <c r="V152" s="193">
        <v>0</v>
      </c>
      <c r="W152" s="115">
        <v>0</v>
      </c>
      <c r="X152" s="115">
        <v>0</v>
      </c>
      <c r="Y152" s="79">
        <v>0</v>
      </c>
      <c r="Z152" s="229">
        <v>0</v>
      </c>
    </row>
    <row r="153" spans="2:26" ht="15" customHeight="1" x14ac:dyDescent="0.2">
      <c r="B153" s="97" t="s">
        <v>3</v>
      </c>
      <c r="C153" s="97" t="s">
        <v>52</v>
      </c>
      <c r="D153" s="76"/>
      <c r="E153" s="97">
        <v>0</v>
      </c>
      <c r="F153" s="97">
        <v>7425</v>
      </c>
      <c r="G153" s="97">
        <v>9000</v>
      </c>
      <c r="H153" s="97">
        <v>630</v>
      </c>
      <c r="I153" s="97">
        <v>0</v>
      </c>
      <c r="J153" s="97">
        <v>0</v>
      </c>
      <c r="K153" s="97">
        <v>0</v>
      </c>
      <c r="L153" s="97">
        <v>13455</v>
      </c>
      <c r="M153" s="97">
        <v>3510</v>
      </c>
      <c r="N153" s="97">
        <v>0</v>
      </c>
      <c r="O153" s="69">
        <v>0</v>
      </c>
      <c r="P153" s="103">
        <v>0</v>
      </c>
      <c r="Q153" s="69">
        <v>0</v>
      </c>
      <c r="R153" s="79">
        <v>0</v>
      </c>
      <c r="S153" s="79">
        <v>0</v>
      </c>
      <c r="T153" s="69">
        <v>0</v>
      </c>
      <c r="U153" s="69">
        <v>0</v>
      </c>
      <c r="V153" s="193">
        <v>0</v>
      </c>
      <c r="W153" s="115">
        <v>18175</v>
      </c>
      <c r="X153" s="115">
        <v>0</v>
      </c>
      <c r="Y153" s="79">
        <v>0</v>
      </c>
      <c r="Z153" s="229">
        <v>0</v>
      </c>
    </row>
    <row r="154" spans="2:26" ht="15" customHeight="1" x14ac:dyDescent="0.2">
      <c r="B154" s="97" t="s">
        <v>5</v>
      </c>
      <c r="C154" s="97" t="s">
        <v>53</v>
      </c>
      <c r="D154" s="76"/>
      <c r="E154" s="76"/>
      <c r="F154" s="97">
        <v>2816</v>
      </c>
      <c r="G154" s="97">
        <v>0</v>
      </c>
      <c r="H154" s="97">
        <v>0</v>
      </c>
      <c r="I154" s="97">
        <v>0</v>
      </c>
      <c r="J154" s="97">
        <v>0</v>
      </c>
      <c r="K154" s="97">
        <v>5090</v>
      </c>
      <c r="L154" s="97">
        <v>4063</v>
      </c>
      <c r="M154" s="97">
        <v>0</v>
      </c>
      <c r="N154" s="97">
        <v>0</v>
      </c>
      <c r="O154" s="69">
        <v>3445</v>
      </c>
      <c r="P154" s="103">
        <v>0</v>
      </c>
      <c r="Q154" s="69">
        <v>2617.14</v>
      </c>
      <c r="R154" s="79">
        <v>0</v>
      </c>
      <c r="S154" s="79">
        <v>19429.62</v>
      </c>
      <c r="T154" s="69">
        <v>0</v>
      </c>
      <c r="U154" s="69">
        <v>0</v>
      </c>
      <c r="V154" s="193">
        <v>0</v>
      </c>
      <c r="W154" s="115">
        <v>0</v>
      </c>
      <c r="X154" s="115">
        <v>236</v>
      </c>
      <c r="Y154" s="79">
        <v>0</v>
      </c>
      <c r="Z154" s="229">
        <v>0</v>
      </c>
    </row>
    <row r="155" spans="2:26" ht="15" customHeight="1" x14ac:dyDescent="0.2">
      <c r="B155" s="97" t="s">
        <v>367</v>
      </c>
      <c r="C155" s="97" t="s">
        <v>368</v>
      </c>
      <c r="D155" s="76"/>
      <c r="E155" s="76"/>
      <c r="F155" s="97"/>
      <c r="G155" s="97"/>
      <c r="H155" s="97"/>
      <c r="I155" s="97"/>
      <c r="J155" s="97"/>
      <c r="K155" s="97"/>
      <c r="L155" s="97"/>
      <c r="M155" s="97"/>
      <c r="N155" s="97"/>
      <c r="O155" s="69"/>
      <c r="P155" s="103"/>
      <c r="Q155" s="69"/>
      <c r="R155" s="79"/>
      <c r="S155" s="79"/>
      <c r="T155" s="69">
        <v>0</v>
      </c>
      <c r="U155" s="69">
        <v>0</v>
      </c>
      <c r="V155" s="193">
        <v>0</v>
      </c>
      <c r="W155" s="115">
        <v>0</v>
      </c>
      <c r="X155" s="115">
        <v>2010</v>
      </c>
      <c r="Y155" s="79">
        <v>0</v>
      </c>
      <c r="Z155" s="229">
        <v>0</v>
      </c>
    </row>
    <row r="156" spans="2:26" ht="15" customHeight="1" x14ac:dyDescent="0.2">
      <c r="B156" s="97" t="s">
        <v>54</v>
      </c>
      <c r="C156" s="97" t="s">
        <v>55</v>
      </c>
      <c r="D156" s="97">
        <v>0</v>
      </c>
      <c r="E156" s="97">
        <v>15000</v>
      </c>
      <c r="F156" s="97">
        <v>13197</v>
      </c>
      <c r="G156" s="97">
        <v>15000</v>
      </c>
      <c r="H156" s="97">
        <v>0</v>
      </c>
      <c r="I156" s="97">
        <v>0</v>
      </c>
      <c r="J156" s="97">
        <v>0</v>
      </c>
      <c r="K156" s="76"/>
      <c r="L156" s="76">
        <v>0</v>
      </c>
      <c r="M156" s="102">
        <v>100000</v>
      </c>
      <c r="N156" s="76"/>
      <c r="O156" s="69">
        <v>44644</v>
      </c>
      <c r="P156" s="105">
        <v>0</v>
      </c>
      <c r="Q156" s="69">
        <v>0</v>
      </c>
      <c r="R156" s="79">
        <v>0</v>
      </c>
      <c r="S156" s="79">
        <v>0</v>
      </c>
      <c r="T156" s="69">
        <v>0</v>
      </c>
      <c r="U156" s="69">
        <v>0</v>
      </c>
      <c r="V156" s="193">
        <v>0</v>
      </c>
      <c r="W156" s="115">
        <v>0</v>
      </c>
      <c r="X156" s="115">
        <v>0</v>
      </c>
      <c r="Y156" s="79">
        <v>0</v>
      </c>
      <c r="Z156" s="229">
        <v>0</v>
      </c>
    </row>
    <row r="157" spans="2:26" ht="15" customHeight="1" x14ac:dyDescent="0.2">
      <c r="B157" s="97" t="s">
        <v>304</v>
      </c>
      <c r="C157" s="97" t="s">
        <v>305</v>
      </c>
      <c r="D157" s="97"/>
      <c r="E157" s="76"/>
      <c r="F157" s="76"/>
      <c r="G157" s="97"/>
      <c r="H157" s="97"/>
      <c r="I157" s="97"/>
      <c r="J157" s="76"/>
      <c r="K157" s="97"/>
      <c r="L157" s="97"/>
      <c r="M157" s="97"/>
      <c r="N157" s="97"/>
      <c r="O157" s="69"/>
      <c r="P157" s="103"/>
      <c r="Q157" s="69">
        <v>48776.98</v>
      </c>
      <c r="R157" s="79">
        <v>151223.01999999999</v>
      </c>
      <c r="S157" s="79">
        <v>150000</v>
      </c>
      <c r="T157" s="69">
        <v>215000</v>
      </c>
      <c r="U157" s="69">
        <v>185000</v>
      </c>
      <c r="V157" s="193">
        <v>225000</v>
      </c>
      <c r="W157" s="115">
        <v>0</v>
      </c>
      <c r="X157" s="115">
        <v>9400</v>
      </c>
      <c r="Y157" s="79">
        <v>0</v>
      </c>
      <c r="Z157" s="229">
        <v>0</v>
      </c>
    </row>
    <row r="158" spans="2:26" ht="15" customHeight="1" x14ac:dyDescent="0.2">
      <c r="B158" s="97" t="s">
        <v>306</v>
      </c>
      <c r="C158" s="133" t="s">
        <v>307</v>
      </c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69"/>
      <c r="P158" s="105"/>
      <c r="Q158" s="69"/>
      <c r="R158" s="79">
        <v>0</v>
      </c>
      <c r="S158" s="79">
        <v>0</v>
      </c>
      <c r="T158" s="69">
        <v>0</v>
      </c>
      <c r="U158" s="69">
        <v>0</v>
      </c>
      <c r="V158" s="194">
        <v>0</v>
      </c>
      <c r="W158" s="115">
        <v>0</v>
      </c>
      <c r="X158" s="115">
        <v>38104</v>
      </c>
      <c r="Y158" s="79">
        <v>38104</v>
      </c>
      <c r="Z158" s="229">
        <v>38104</v>
      </c>
    </row>
    <row r="159" spans="2:26" ht="15" customHeight="1" x14ac:dyDescent="0.2">
      <c r="B159" s="97" t="s">
        <v>351</v>
      </c>
      <c r="C159" s="76" t="s">
        <v>189</v>
      </c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69"/>
      <c r="P159" s="105"/>
      <c r="Q159" s="69"/>
      <c r="R159" s="79">
        <v>0</v>
      </c>
      <c r="S159" s="79">
        <v>0</v>
      </c>
      <c r="T159" s="69">
        <v>0</v>
      </c>
      <c r="U159" s="69">
        <v>0</v>
      </c>
      <c r="V159" s="194">
        <v>0</v>
      </c>
      <c r="W159" s="115">
        <v>125000</v>
      </c>
      <c r="X159" s="115">
        <v>0</v>
      </c>
      <c r="Y159" s="79">
        <v>0</v>
      </c>
      <c r="Z159" s="229">
        <v>0</v>
      </c>
    </row>
    <row r="160" spans="2:26" ht="15" customHeight="1" x14ac:dyDescent="0.2">
      <c r="B160" s="97"/>
      <c r="C160" s="133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69"/>
      <c r="P160" s="105"/>
      <c r="Q160" s="69"/>
      <c r="R160" s="79"/>
      <c r="S160" s="79"/>
      <c r="T160" s="69"/>
      <c r="U160" s="69"/>
      <c r="V160" s="194"/>
      <c r="W160" s="115"/>
      <c r="X160" s="115"/>
      <c r="Y160" s="63"/>
      <c r="Z160" s="230"/>
    </row>
    <row r="161" spans="2:26" ht="15" customHeight="1" x14ac:dyDescent="0.25">
      <c r="B161" s="81" t="s">
        <v>10</v>
      </c>
      <c r="C161" s="76"/>
      <c r="D161" s="99" t="e">
        <f>NA()</f>
        <v>#N/A</v>
      </c>
      <c r="E161" s="99" t="e">
        <f>NA()</f>
        <v>#N/A</v>
      </c>
      <c r="F161" s="99" t="e">
        <f>NA()</f>
        <v>#N/A</v>
      </c>
      <c r="G161" s="99" t="e">
        <f>NA()</f>
        <v>#N/A</v>
      </c>
      <c r="H161" s="99">
        <f>SUM(H145:H156)</f>
        <v>448472.92</v>
      </c>
      <c r="I161" s="99">
        <f>SUM(I145:I156)</f>
        <v>410367</v>
      </c>
      <c r="J161" s="99">
        <f>SUM(J145:J156)</f>
        <v>329589</v>
      </c>
      <c r="K161" s="99">
        <f>SUM(K145:K156)</f>
        <v>617381</v>
      </c>
      <c r="L161" s="100">
        <f>SUM(L145:L156)</f>
        <v>528123</v>
      </c>
      <c r="M161" s="99">
        <f>SUM(M145:M159)</f>
        <v>693142.90999999992</v>
      </c>
      <c r="N161" s="99">
        <f>SUM(N145:N156)</f>
        <v>328990.65999999997</v>
      </c>
      <c r="O161" s="99">
        <f>SUM(O145:O156)</f>
        <v>393076</v>
      </c>
      <c r="P161" s="81">
        <f>SUM(P145:P156)</f>
        <v>294149.77</v>
      </c>
      <c r="Q161" s="99">
        <f t="shared" ref="Q161:Z161" si="13">SUM(Q145:Q159)</f>
        <v>251377.14000000004</v>
      </c>
      <c r="R161" s="124">
        <f t="shared" si="13"/>
        <v>488265.23</v>
      </c>
      <c r="S161" s="124">
        <f t="shared" si="13"/>
        <v>315010.68</v>
      </c>
      <c r="T161" s="124">
        <f t="shared" si="13"/>
        <v>344459</v>
      </c>
      <c r="U161" s="124">
        <f t="shared" si="13"/>
        <v>309946.21000000002</v>
      </c>
      <c r="V161" s="199">
        <f t="shared" si="13"/>
        <v>356751</v>
      </c>
      <c r="W161" s="124">
        <f t="shared" si="13"/>
        <v>462730.29</v>
      </c>
      <c r="X161" s="124">
        <f t="shared" si="13"/>
        <v>391783</v>
      </c>
      <c r="Y161" s="124">
        <f t="shared" si="13"/>
        <v>365056</v>
      </c>
      <c r="Z161" s="168">
        <f t="shared" si="13"/>
        <v>409167</v>
      </c>
    </row>
    <row r="162" spans="2:26" ht="15" customHeight="1" x14ac:dyDescent="0.2"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63"/>
      <c r="P162" s="92"/>
      <c r="Q162" s="69"/>
      <c r="R162" s="79"/>
      <c r="S162" s="79"/>
      <c r="T162" s="79"/>
      <c r="U162" s="142"/>
      <c r="V162" s="142"/>
      <c r="W162" s="194"/>
      <c r="X162" s="115"/>
      <c r="Y162" s="63"/>
      <c r="Z162" s="63"/>
    </row>
    <row r="163" spans="2:26" ht="15" customHeight="1" x14ac:dyDescent="0.25">
      <c r="B163" s="96"/>
      <c r="C163" s="76"/>
      <c r="D163" s="81" t="s">
        <v>72</v>
      </c>
      <c r="E163" s="81" t="s">
        <v>73</v>
      </c>
      <c r="F163" s="81">
        <v>2002</v>
      </c>
      <c r="G163" s="81" t="s">
        <v>74</v>
      </c>
      <c r="H163" s="81" t="s">
        <v>75</v>
      </c>
      <c r="I163" s="81" t="s">
        <v>76</v>
      </c>
      <c r="J163" s="81" t="s">
        <v>77</v>
      </c>
      <c r="K163" s="82">
        <v>2007</v>
      </c>
      <c r="L163" s="82">
        <v>2008</v>
      </c>
      <c r="M163" s="82">
        <v>2009</v>
      </c>
      <c r="N163" s="82">
        <v>2010</v>
      </c>
      <c r="O163" s="83">
        <v>2011</v>
      </c>
      <c r="P163" s="134">
        <v>2012</v>
      </c>
      <c r="Q163" s="78" t="s">
        <v>78</v>
      </c>
      <c r="R163" s="78" t="s">
        <v>78</v>
      </c>
      <c r="S163" s="109" t="s">
        <v>78</v>
      </c>
      <c r="T163" s="90" t="s">
        <v>43</v>
      </c>
      <c r="U163" s="90" t="s">
        <v>43</v>
      </c>
      <c r="V163" s="192" t="s">
        <v>78</v>
      </c>
      <c r="W163" s="221" t="s">
        <v>78</v>
      </c>
      <c r="X163" s="221" t="s">
        <v>78</v>
      </c>
      <c r="Y163" s="206" t="s">
        <v>80</v>
      </c>
      <c r="Z163" s="206" t="s">
        <v>80</v>
      </c>
    </row>
    <row r="164" spans="2:26" ht="15" customHeight="1" x14ac:dyDescent="0.25">
      <c r="B164" s="76"/>
      <c r="C164" s="81" t="s">
        <v>79</v>
      </c>
      <c r="D164" s="81" t="s">
        <v>78</v>
      </c>
      <c r="E164" s="81" t="s">
        <v>80</v>
      </c>
      <c r="F164" s="81" t="s">
        <v>78</v>
      </c>
      <c r="G164" s="81" t="s">
        <v>80</v>
      </c>
      <c r="H164" s="81" t="s">
        <v>80</v>
      </c>
      <c r="I164" s="81" t="s">
        <v>80</v>
      </c>
      <c r="J164" s="87" t="s">
        <v>81</v>
      </c>
      <c r="K164" s="87" t="s">
        <v>78</v>
      </c>
      <c r="L164" s="87" t="s">
        <v>78</v>
      </c>
      <c r="M164" s="87" t="s">
        <v>78</v>
      </c>
      <c r="N164" s="89" t="s">
        <v>78</v>
      </c>
      <c r="O164" s="90" t="s">
        <v>78</v>
      </c>
      <c r="P164" s="88" t="s">
        <v>308</v>
      </c>
      <c r="Q164" s="84">
        <v>2013</v>
      </c>
      <c r="R164" s="84">
        <v>2014</v>
      </c>
      <c r="S164" s="111">
        <v>2015</v>
      </c>
      <c r="T164" s="90">
        <v>2017</v>
      </c>
      <c r="U164" s="90">
        <v>2018</v>
      </c>
      <c r="V164" s="192">
        <v>2019</v>
      </c>
      <c r="W164" s="90">
        <v>2020</v>
      </c>
      <c r="X164" s="90">
        <v>2021</v>
      </c>
      <c r="Y164" s="90">
        <v>2022</v>
      </c>
      <c r="Z164" s="90">
        <v>2023</v>
      </c>
    </row>
    <row r="165" spans="2:26" ht="15" customHeight="1" x14ac:dyDescent="0.25">
      <c r="B165" s="99" t="s">
        <v>158</v>
      </c>
      <c r="C165" s="81"/>
      <c r="D165" s="81"/>
      <c r="E165" s="81"/>
      <c r="F165" s="81"/>
      <c r="G165" s="81"/>
      <c r="H165" s="81"/>
      <c r="I165" s="81"/>
      <c r="J165" s="87"/>
      <c r="K165" s="87"/>
      <c r="L165" s="87"/>
      <c r="M165" s="87"/>
      <c r="N165" s="89"/>
      <c r="O165" s="90"/>
      <c r="P165" s="88"/>
      <c r="Q165" s="84"/>
      <c r="R165" s="112"/>
      <c r="S165" s="135"/>
      <c r="T165" s="142"/>
      <c r="U165" s="142"/>
      <c r="V165" s="194"/>
      <c r="W165" s="115"/>
      <c r="X165" s="115"/>
      <c r="Y165" s="63"/>
      <c r="Z165" s="63"/>
    </row>
    <row r="166" spans="2:26" ht="15" customHeight="1" x14ac:dyDescent="0.2">
      <c r="B166" s="97" t="s">
        <v>309</v>
      </c>
      <c r="C166" s="97" t="s">
        <v>310</v>
      </c>
      <c r="D166" s="97">
        <v>10543</v>
      </c>
      <c r="E166" s="97">
        <v>3000</v>
      </c>
      <c r="F166" s="97">
        <v>6152</v>
      </c>
      <c r="G166" s="97">
        <v>10000</v>
      </c>
      <c r="H166" s="97">
        <v>5000</v>
      </c>
      <c r="I166" s="97">
        <v>0</v>
      </c>
      <c r="J166" s="97">
        <v>3000</v>
      </c>
      <c r="K166" s="97">
        <v>0</v>
      </c>
      <c r="L166" s="97">
        <v>6954</v>
      </c>
      <c r="M166" s="97">
        <v>0</v>
      </c>
      <c r="N166" s="97">
        <v>23160</v>
      </c>
      <c r="O166" s="69">
        <v>12846</v>
      </c>
      <c r="P166" s="103">
        <v>1170.9100000000001</v>
      </c>
      <c r="Q166" s="136">
        <v>3082.63</v>
      </c>
      <c r="R166" s="79">
        <v>0</v>
      </c>
      <c r="S166" s="79">
        <v>238.07</v>
      </c>
      <c r="T166" s="69">
        <v>86</v>
      </c>
      <c r="U166" s="69">
        <v>0</v>
      </c>
      <c r="V166" s="193">
        <v>52</v>
      </c>
      <c r="W166" s="115">
        <v>9139</v>
      </c>
      <c r="X166" s="115">
        <v>0</v>
      </c>
      <c r="Y166" s="79">
        <v>0</v>
      </c>
      <c r="Z166" s="229">
        <v>0</v>
      </c>
    </row>
    <row r="167" spans="2:26" ht="15" customHeight="1" x14ac:dyDescent="0.2">
      <c r="B167" s="97" t="s">
        <v>24</v>
      </c>
      <c r="C167" s="97" t="s">
        <v>311</v>
      </c>
      <c r="D167" s="76"/>
      <c r="E167" s="76"/>
      <c r="F167" s="76"/>
      <c r="G167" s="76"/>
      <c r="H167" s="76"/>
      <c r="I167" s="97">
        <v>0</v>
      </c>
      <c r="J167" s="76"/>
      <c r="K167" s="76"/>
      <c r="L167" s="76"/>
      <c r="M167" s="76"/>
      <c r="N167" s="76"/>
      <c r="O167" s="115">
        <v>0</v>
      </c>
      <c r="P167" s="137">
        <v>0</v>
      </c>
      <c r="Q167" s="115">
        <v>0</v>
      </c>
      <c r="R167" s="113">
        <v>0</v>
      </c>
      <c r="S167" s="79">
        <v>0</v>
      </c>
      <c r="T167" s="69">
        <v>0</v>
      </c>
      <c r="U167" s="69">
        <v>0</v>
      </c>
      <c r="V167" s="193">
        <v>0</v>
      </c>
      <c r="W167" s="115">
        <v>0</v>
      </c>
      <c r="X167" s="115">
        <v>0</v>
      </c>
      <c r="Y167" s="79">
        <v>0</v>
      </c>
      <c r="Z167" s="229">
        <v>0</v>
      </c>
    </row>
    <row r="168" spans="2:26" ht="15" customHeight="1" x14ac:dyDescent="0.2">
      <c r="B168" s="97" t="s">
        <v>274</v>
      </c>
      <c r="C168" s="97" t="s">
        <v>241</v>
      </c>
      <c r="D168" s="97">
        <v>22914</v>
      </c>
      <c r="E168" s="97">
        <v>133000</v>
      </c>
      <c r="F168" s="97">
        <v>215378</v>
      </c>
      <c r="G168" s="97">
        <v>25000</v>
      </c>
      <c r="H168" s="97">
        <v>38702.1</v>
      </c>
      <c r="I168" s="97">
        <v>176735</v>
      </c>
      <c r="J168" s="97">
        <v>18005</v>
      </c>
      <c r="K168" s="97">
        <v>54463</v>
      </c>
      <c r="L168" s="97">
        <v>350790</v>
      </c>
      <c r="M168" s="97">
        <v>42501</v>
      </c>
      <c r="N168" s="97">
        <v>103.98</v>
      </c>
      <c r="O168" s="69">
        <v>44644</v>
      </c>
      <c r="P168" s="103">
        <v>100000</v>
      </c>
      <c r="Q168" s="115">
        <v>28000</v>
      </c>
      <c r="R168" s="79">
        <v>63168.82</v>
      </c>
      <c r="S168" s="79">
        <v>431</v>
      </c>
      <c r="T168" s="69">
        <v>40164</v>
      </c>
      <c r="U168" s="69">
        <v>16182.46</v>
      </c>
      <c r="V168" s="193">
        <v>3104</v>
      </c>
      <c r="W168" s="115">
        <v>225391</v>
      </c>
      <c r="X168" s="115">
        <v>9400</v>
      </c>
      <c r="Y168" s="79">
        <v>20000</v>
      </c>
      <c r="Z168" s="229">
        <v>20000</v>
      </c>
    </row>
    <row r="169" spans="2:26" ht="15" customHeight="1" x14ac:dyDescent="0.2">
      <c r="B169" s="97" t="s">
        <v>227</v>
      </c>
      <c r="C169" s="97" t="s">
        <v>228</v>
      </c>
      <c r="D169" s="97">
        <v>50129</v>
      </c>
      <c r="E169" s="97">
        <v>55000</v>
      </c>
      <c r="F169" s="97">
        <v>51848</v>
      </c>
      <c r="G169" s="97">
        <v>53000</v>
      </c>
      <c r="H169" s="97">
        <v>29244.86</v>
      </c>
      <c r="I169" s="97">
        <v>57293</v>
      </c>
      <c r="J169" s="97">
        <v>60000</v>
      </c>
      <c r="K169" s="97">
        <v>475</v>
      </c>
      <c r="L169" s="97">
        <v>38939</v>
      </c>
      <c r="M169" s="97">
        <v>12022.51</v>
      </c>
      <c r="N169" s="97">
        <v>42495.49</v>
      </c>
      <c r="O169" s="69">
        <v>46528</v>
      </c>
      <c r="P169" s="103">
        <v>35803.21</v>
      </c>
      <c r="Q169" s="69">
        <v>27150.89</v>
      </c>
      <c r="R169" s="79">
        <v>47634.97</v>
      </c>
      <c r="S169" s="79">
        <v>47879.77</v>
      </c>
      <c r="T169" s="69">
        <v>44178</v>
      </c>
      <c r="U169" s="69">
        <v>71797.899999999994</v>
      </c>
      <c r="V169" s="193">
        <v>42356</v>
      </c>
      <c r="W169" s="115">
        <v>60064.800000000003</v>
      </c>
      <c r="X169" s="115">
        <v>83950</v>
      </c>
      <c r="Y169" s="79">
        <v>65000</v>
      </c>
      <c r="Z169" s="229">
        <v>75000</v>
      </c>
    </row>
    <row r="170" spans="2:26" ht="15" customHeight="1" x14ac:dyDescent="0.2">
      <c r="B170" s="97" t="s">
        <v>229</v>
      </c>
      <c r="C170" s="97" t="s">
        <v>230</v>
      </c>
      <c r="D170" s="97">
        <v>146780</v>
      </c>
      <c r="E170" s="97">
        <v>140000</v>
      </c>
      <c r="F170" s="97">
        <v>140251</v>
      </c>
      <c r="G170" s="97">
        <v>158000</v>
      </c>
      <c r="H170" s="97">
        <v>132045.79</v>
      </c>
      <c r="I170" s="97">
        <v>104812</v>
      </c>
      <c r="J170" s="97">
        <v>135000</v>
      </c>
      <c r="K170" s="97">
        <v>131637</v>
      </c>
      <c r="L170" s="97">
        <v>116223</v>
      </c>
      <c r="M170" s="97">
        <v>114713.16</v>
      </c>
      <c r="N170" s="97">
        <v>107172.16</v>
      </c>
      <c r="O170" s="69">
        <v>100632</v>
      </c>
      <c r="P170" s="103">
        <v>207570.4</v>
      </c>
      <c r="Q170" s="69">
        <v>86848.79</v>
      </c>
      <c r="R170" s="79">
        <v>69240.100000000006</v>
      </c>
      <c r="S170" s="79">
        <v>85839.19</v>
      </c>
      <c r="T170" s="69">
        <v>98422</v>
      </c>
      <c r="U170" s="69">
        <v>104597.44</v>
      </c>
      <c r="V170" s="193">
        <v>103406</v>
      </c>
      <c r="W170" s="115">
        <v>103937.99</v>
      </c>
      <c r="X170" s="115">
        <v>115138</v>
      </c>
      <c r="Y170" s="79">
        <v>120000</v>
      </c>
      <c r="Z170" s="229">
        <v>141114</v>
      </c>
    </row>
    <row r="171" spans="2:26" ht="15.75" customHeight="1" x14ac:dyDescent="0.2">
      <c r="B171" s="97" t="s">
        <v>275</v>
      </c>
      <c r="C171" s="97" t="s">
        <v>231</v>
      </c>
      <c r="D171" s="97">
        <v>88173</v>
      </c>
      <c r="E171" s="97">
        <v>70000</v>
      </c>
      <c r="F171" s="97">
        <v>61022</v>
      </c>
      <c r="G171" s="97">
        <v>70000</v>
      </c>
      <c r="H171" s="97">
        <v>53355.45</v>
      </c>
      <c r="I171" s="97">
        <v>78941</v>
      </c>
      <c r="J171" s="97">
        <v>82500</v>
      </c>
      <c r="K171" s="97">
        <v>125046</v>
      </c>
      <c r="L171" s="97">
        <v>82146</v>
      </c>
      <c r="M171" s="97">
        <v>76877.55</v>
      </c>
      <c r="N171" s="97">
        <v>81928.490000000005</v>
      </c>
      <c r="O171" s="69">
        <v>87908</v>
      </c>
      <c r="P171" s="103">
        <v>84214.9</v>
      </c>
      <c r="Q171" s="69">
        <v>77984.84</v>
      </c>
      <c r="R171" s="79">
        <v>76003.14</v>
      </c>
      <c r="S171" s="79">
        <v>27060.6</v>
      </c>
      <c r="T171" s="69">
        <v>17811</v>
      </c>
      <c r="U171" s="69">
        <v>78883.88</v>
      </c>
      <c r="V171" s="193">
        <v>81500</v>
      </c>
      <c r="W171" s="115">
        <v>83048.38</v>
      </c>
      <c r="X171" s="115">
        <v>95705</v>
      </c>
      <c r="Y171" s="79">
        <v>60000</v>
      </c>
      <c r="Z171" s="229">
        <v>70000</v>
      </c>
    </row>
    <row r="172" spans="2:26" ht="15" customHeight="1" x14ac:dyDescent="0.2">
      <c r="B172" s="97" t="s">
        <v>65</v>
      </c>
      <c r="C172" s="97" t="s">
        <v>242</v>
      </c>
      <c r="D172" s="97">
        <v>1151</v>
      </c>
      <c r="E172" s="97">
        <v>1150</v>
      </c>
      <c r="F172" s="97">
        <v>1300</v>
      </c>
      <c r="G172" s="97">
        <v>3000</v>
      </c>
      <c r="H172" s="97">
        <v>14900</v>
      </c>
      <c r="I172" s="97">
        <v>13300</v>
      </c>
      <c r="J172" s="97">
        <v>13545</v>
      </c>
      <c r="K172" s="97">
        <v>14270</v>
      </c>
      <c r="L172" s="97">
        <v>11359</v>
      </c>
      <c r="M172" s="97">
        <v>8980</v>
      </c>
      <c r="N172" s="97">
        <v>8033</v>
      </c>
      <c r="O172" s="69">
        <v>17088</v>
      </c>
      <c r="P172" s="103">
        <v>14726.69</v>
      </c>
      <c r="Q172" s="69">
        <v>10599.51</v>
      </c>
      <c r="R172" s="79">
        <v>15231.85</v>
      </c>
      <c r="S172" s="79">
        <v>5105.53</v>
      </c>
      <c r="T172" s="69">
        <v>8640</v>
      </c>
      <c r="U172" s="69">
        <v>11962.31</v>
      </c>
      <c r="V172" s="193">
        <v>12155</v>
      </c>
      <c r="W172" s="115">
        <v>12597.76</v>
      </c>
      <c r="X172" s="115">
        <v>13097</v>
      </c>
      <c r="Y172" s="79">
        <v>10382.200000000001</v>
      </c>
      <c r="Z172" s="229">
        <v>13206</v>
      </c>
    </row>
    <row r="173" spans="2:26" ht="15" customHeight="1" x14ac:dyDescent="0.2">
      <c r="B173" s="97" t="s">
        <v>192</v>
      </c>
      <c r="C173" s="97" t="s">
        <v>243</v>
      </c>
      <c r="D173" s="97">
        <v>11229</v>
      </c>
      <c r="E173" s="97">
        <v>11250</v>
      </c>
      <c r="F173" s="97">
        <v>10828</v>
      </c>
      <c r="G173" s="97">
        <v>13000</v>
      </c>
      <c r="H173" s="97">
        <v>9145.99</v>
      </c>
      <c r="I173" s="97">
        <v>7336</v>
      </c>
      <c r="J173" s="97">
        <v>12240</v>
      </c>
      <c r="K173" s="97">
        <v>10093</v>
      </c>
      <c r="L173" s="97">
        <v>8908</v>
      </c>
      <c r="M173" s="97">
        <v>8775.56</v>
      </c>
      <c r="N173" s="97">
        <v>8198.5300000000007</v>
      </c>
      <c r="O173" s="69">
        <v>7122</v>
      </c>
      <c r="P173" s="103">
        <v>5918.93</v>
      </c>
      <c r="Q173" s="69">
        <v>6630</v>
      </c>
      <c r="R173" s="79">
        <v>6228.51</v>
      </c>
      <c r="S173" s="79">
        <v>6002</v>
      </c>
      <c r="T173" s="69">
        <v>7530</v>
      </c>
      <c r="U173" s="69">
        <v>8004.23</v>
      </c>
      <c r="V173" s="193">
        <v>7912</v>
      </c>
      <c r="W173" s="115">
        <v>7951.3</v>
      </c>
      <c r="X173" s="115">
        <v>7722</v>
      </c>
      <c r="Y173" s="79">
        <v>8400</v>
      </c>
      <c r="Z173" s="229">
        <v>10795</v>
      </c>
    </row>
    <row r="174" spans="2:26" ht="15" customHeight="1" x14ac:dyDescent="0.2">
      <c r="B174" s="97" t="s">
        <v>244</v>
      </c>
      <c r="C174" s="97" t="s">
        <v>245</v>
      </c>
      <c r="D174" s="97">
        <v>0</v>
      </c>
      <c r="E174" s="97">
        <v>0</v>
      </c>
      <c r="F174" s="76"/>
      <c r="G174" s="97">
        <v>0</v>
      </c>
      <c r="H174" s="97">
        <v>0</v>
      </c>
      <c r="I174" s="97">
        <v>0</v>
      </c>
      <c r="J174" s="76"/>
      <c r="K174" s="76"/>
      <c r="L174" s="76"/>
      <c r="M174" s="76"/>
      <c r="N174" s="76"/>
      <c r="O174" s="69">
        <v>0</v>
      </c>
      <c r="P174" s="105">
        <v>0</v>
      </c>
      <c r="Q174" s="69">
        <v>0</v>
      </c>
      <c r="R174" s="79"/>
      <c r="S174" s="79"/>
      <c r="T174" s="69">
        <v>0</v>
      </c>
      <c r="U174" s="69">
        <v>0</v>
      </c>
      <c r="V174" s="193">
        <v>0</v>
      </c>
      <c r="W174" s="115">
        <v>0</v>
      </c>
      <c r="X174" s="115">
        <v>0</v>
      </c>
      <c r="Y174" s="79">
        <v>0</v>
      </c>
      <c r="Z174" s="229">
        <v>0</v>
      </c>
    </row>
    <row r="175" spans="2:26" ht="15" customHeight="1" x14ac:dyDescent="0.2">
      <c r="B175" s="97" t="s">
        <v>194</v>
      </c>
      <c r="C175" s="97" t="s">
        <v>246</v>
      </c>
      <c r="D175" s="97">
        <v>632</v>
      </c>
      <c r="E175" s="97">
        <v>600</v>
      </c>
      <c r="F175" s="97">
        <v>632</v>
      </c>
      <c r="G175" s="97">
        <v>800</v>
      </c>
      <c r="H175" s="97">
        <v>473.85</v>
      </c>
      <c r="I175" s="97">
        <v>474</v>
      </c>
      <c r="J175" s="97">
        <v>800</v>
      </c>
      <c r="K175" s="97">
        <v>337</v>
      </c>
      <c r="L175" s="97">
        <v>1055</v>
      </c>
      <c r="M175" s="97">
        <v>1106.9000000000001</v>
      </c>
      <c r="N175" s="97">
        <v>634.41999999999996</v>
      </c>
      <c r="O175" s="69">
        <v>648</v>
      </c>
      <c r="P175" s="103">
        <v>505</v>
      </c>
      <c r="Q175" s="69">
        <v>482.68</v>
      </c>
      <c r="R175" s="79">
        <v>75.45</v>
      </c>
      <c r="S175" s="79">
        <v>470.34</v>
      </c>
      <c r="T175" s="69">
        <v>582</v>
      </c>
      <c r="U175" s="69">
        <v>617.29999999999995</v>
      </c>
      <c r="V175" s="193">
        <v>494</v>
      </c>
      <c r="W175" s="115">
        <v>493.84</v>
      </c>
      <c r="X175" s="115">
        <v>615</v>
      </c>
      <c r="Y175" s="79">
        <v>620</v>
      </c>
      <c r="Z175" s="229">
        <v>620</v>
      </c>
    </row>
    <row r="176" spans="2:26" ht="15" customHeight="1" x14ac:dyDescent="0.2">
      <c r="B176" s="97" t="s">
        <v>195</v>
      </c>
      <c r="C176" s="97" t="s">
        <v>247</v>
      </c>
      <c r="D176" s="97">
        <v>0</v>
      </c>
      <c r="E176" s="97">
        <v>0</v>
      </c>
      <c r="F176" s="76"/>
      <c r="G176" s="97">
        <v>0</v>
      </c>
      <c r="H176" s="97">
        <v>0</v>
      </c>
      <c r="I176" s="97">
        <v>0</v>
      </c>
      <c r="J176" s="76"/>
      <c r="K176" s="76"/>
      <c r="L176" s="76"/>
      <c r="M176" s="76"/>
      <c r="N176" s="76">
        <v>0</v>
      </c>
      <c r="O176" s="115">
        <v>0</v>
      </c>
      <c r="P176" s="105">
        <v>0</v>
      </c>
      <c r="Q176" s="69">
        <v>0</v>
      </c>
      <c r="R176" s="79"/>
      <c r="S176" s="79"/>
      <c r="T176" s="69">
        <v>0</v>
      </c>
      <c r="U176" s="69">
        <v>0</v>
      </c>
      <c r="V176" s="193">
        <v>0</v>
      </c>
      <c r="W176" s="115">
        <v>0</v>
      </c>
      <c r="X176" s="115">
        <v>0</v>
      </c>
      <c r="Y176" s="79">
        <v>0</v>
      </c>
      <c r="Z176" s="229">
        <v>0</v>
      </c>
    </row>
    <row r="177" spans="1:26" ht="15.75" customHeight="1" x14ac:dyDescent="0.2">
      <c r="B177" s="97" t="s">
        <v>196</v>
      </c>
      <c r="C177" s="97" t="s">
        <v>248</v>
      </c>
      <c r="D177" s="97">
        <v>248</v>
      </c>
      <c r="E177" s="97">
        <v>300</v>
      </c>
      <c r="F177" s="97">
        <v>248</v>
      </c>
      <c r="G177" s="97">
        <v>300</v>
      </c>
      <c r="H177" s="97">
        <v>315</v>
      </c>
      <c r="I177" s="97">
        <v>304</v>
      </c>
      <c r="J177" s="97">
        <v>250</v>
      </c>
      <c r="K177" s="97">
        <v>113</v>
      </c>
      <c r="L177" s="97">
        <v>270</v>
      </c>
      <c r="M177" s="97">
        <v>207.3</v>
      </c>
      <c r="N177" s="97">
        <v>144.9</v>
      </c>
      <c r="O177" s="69">
        <v>83</v>
      </c>
      <c r="P177" s="103">
        <v>124.2</v>
      </c>
      <c r="Q177" s="69">
        <v>82.8</v>
      </c>
      <c r="R177" s="79">
        <v>49.64</v>
      </c>
      <c r="S177" s="79"/>
      <c r="T177" s="69">
        <v>0</v>
      </c>
      <c r="U177" s="69">
        <v>0</v>
      </c>
      <c r="V177" s="193">
        <v>0</v>
      </c>
      <c r="W177" s="115">
        <v>0</v>
      </c>
      <c r="X177" s="115">
        <v>0</v>
      </c>
      <c r="Y177" s="79">
        <v>0</v>
      </c>
      <c r="Z177" s="229">
        <v>0</v>
      </c>
    </row>
    <row r="178" spans="1:26" ht="15" customHeight="1" x14ac:dyDescent="0.2">
      <c r="B178" s="97" t="s">
        <v>108</v>
      </c>
      <c r="C178" s="97" t="s">
        <v>109</v>
      </c>
      <c r="D178" s="97">
        <v>35138</v>
      </c>
      <c r="E178" s="97">
        <v>41000</v>
      </c>
      <c r="F178" s="97">
        <v>43594</v>
      </c>
      <c r="G178" s="97">
        <v>53500</v>
      </c>
      <c r="H178" s="97">
        <v>48687.57</v>
      </c>
      <c r="I178" s="97">
        <v>55953</v>
      </c>
      <c r="J178" s="97">
        <v>53130</v>
      </c>
      <c r="K178" s="97">
        <v>39752</v>
      </c>
      <c r="L178" s="97">
        <v>43936</v>
      </c>
      <c r="M178" s="97">
        <v>44005.57</v>
      </c>
      <c r="N178" s="97">
        <v>68645.289999999994</v>
      </c>
      <c r="O178" s="69">
        <v>48880</v>
      </c>
      <c r="P178" s="103">
        <v>33716.33</v>
      </c>
      <c r="Q178" s="69">
        <v>41670.370000000003</v>
      </c>
      <c r="R178" s="79">
        <v>48899.12</v>
      </c>
      <c r="S178" s="79">
        <v>52896.18</v>
      </c>
      <c r="T178" s="69">
        <v>47052</v>
      </c>
      <c r="U178" s="69">
        <v>56913.65</v>
      </c>
      <c r="V178" s="193">
        <v>51925</v>
      </c>
      <c r="W178" s="115">
        <v>44127.4</v>
      </c>
      <c r="X178" s="115">
        <v>36223</v>
      </c>
      <c r="Y178" s="79">
        <v>42550</v>
      </c>
      <c r="Z178" s="229">
        <v>40328</v>
      </c>
    </row>
    <row r="179" spans="1:26" ht="15" customHeight="1" x14ac:dyDescent="0.2">
      <c r="B179" s="97" t="s">
        <v>110</v>
      </c>
      <c r="C179" s="97" t="s">
        <v>111</v>
      </c>
      <c r="D179" s="97"/>
      <c r="E179" s="97"/>
      <c r="F179" s="97"/>
      <c r="G179" s="97"/>
      <c r="H179" s="97"/>
      <c r="I179" s="97"/>
      <c r="J179" s="97"/>
      <c r="K179" s="97"/>
      <c r="L179" s="97"/>
      <c r="M179" s="97">
        <v>0</v>
      </c>
      <c r="N179" s="97">
        <v>0</v>
      </c>
      <c r="O179" s="69">
        <v>0</v>
      </c>
      <c r="P179" s="103">
        <v>0</v>
      </c>
      <c r="Q179" s="69">
        <v>49220.73</v>
      </c>
      <c r="R179" s="79">
        <v>49220.73</v>
      </c>
      <c r="S179" s="79">
        <v>0</v>
      </c>
      <c r="T179" s="69">
        <v>0</v>
      </c>
      <c r="U179" s="69">
        <v>0</v>
      </c>
      <c r="V179" s="193">
        <v>0</v>
      </c>
      <c r="W179" s="115">
        <v>2038</v>
      </c>
      <c r="X179" s="115">
        <v>0</v>
      </c>
      <c r="Y179" s="79">
        <v>0</v>
      </c>
      <c r="Z179" s="229">
        <v>0</v>
      </c>
    </row>
    <row r="180" spans="1:26" ht="15" customHeight="1" x14ac:dyDescent="0.2">
      <c r="B180" s="97" t="s">
        <v>112</v>
      </c>
      <c r="C180" s="97" t="s">
        <v>113</v>
      </c>
      <c r="D180" s="97"/>
      <c r="E180" s="97"/>
      <c r="F180" s="97"/>
      <c r="G180" s="97"/>
      <c r="H180" s="97"/>
      <c r="I180" s="97"/>
      <c r="J180" s="97"/>
      <c r="K180" s="97"/>
      <c r="L180" s="97"/>
      <c r="M180" s="97">
        <v>0</v>
      </c>
      <c r="N180" s="97">
        <v>0</v>
      </c>
      <c r="O180" s="69">
        <v>0</v>
      </c>
      <c r="P180" s="103">
        <v>0</v>
      </c>
      <c r="Q180" s="69">
        <v>2002.29</v>
      </c>
      <c r="R180" s="79">
        <v>2002.29</v>
      </c>
      <c r="S180" s="79">
        <v>0</v>
      </c>
      <c r="T180" s="69">
        <v>0</v>
      </c>
      <c r="U180" s="69">
        <v>0</v>
      </c>
      <c r="V180" s="193">
        <v>0</v>
      </c>
      <c r="W180" s="115">
        <v>0</v>
      </c>
      <c r="X180" s="115">
        <v>38104</v>
      </c>
      <c r="Y180" s="79">
        <v>38104</v>
      </c>
      <c r="Z180" s="229">
        <v>38104</v>
      </c>
    </row>
    <row r="181" spans="1:26" ht="15.75" customHeight="1" x14ac:dyDescent="0.2">
      <c r="B181" s="97" t="s">
        <v>114</v>
      </c>
      <c r="C181" s="97" t="s">
        <v>115</v>
      </c>
      <c r="D181" s="76"/>
      <c r="E181" s="76"/>
      <c r="F181" s="76"/>
      <c r="G181" s="76"/>
      <c r="H181" s="76"/>
      <c r="I181" s="76"/>
      <c r="J181" s="76"/>
      <c r="K181" s="76"/>
      <c r="L181" s="76"/>
      <c r="M181" s="97">
        <v>0</v>
      </c>
      <c r="N181" s="97">
        <v>125000</v>
      </c>
      <c r="O181" s="69">
        <v>25000</v>
      </c>
      <c r="P181" s="103">
        <v>50000</v>
      </c>
      <c r="Q181" s="115">
        <v>50000</v>
      </c>
      <c r="R181" s="114"/>
      <c r="S181" s="79">
        <v>0</v>
      </c>
      <c r="T181" s="69">
        <v>0</v>
      </c>
      <c r="U181" s="69">
        <v>35000</v>
      </c>
      <c r="V181" s="193">
        <v>35000</v>
      </c>
      <c r="W181" s="115">
        <v>0</v>
      </c>
      <c r="X181" s="115">
        <v>9400</v>
      </c>
      <c r="Y181" s="79">
        <v>0</v>
      </c>
      <c r="Z181" s="229">
        <v>0</v>
      </c>
    </row>
    <row r="182" spans="1:26" ht="15" customHeight="1" x14ac:dyDescent="0.2"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69"/>
      <c r="P182" s="92"/>
      <c r="Q182" s="69"/>
      <c r="R182" s="79"/>
      <c r="S182" s="79"/>
      <c r="T182" s="69"/>
      <c r="U182" s="69"/>
      <c r="V182" s="194"/>
      <c r="W182" s="115"/>
      <c r="X182" s="115"/>
      <c r="Y182" s="63"/>
      <c r="Z182" s="230"/>
    </row>
    <row r="183" spans="1:26" ht="15.75" customHeight="1" x14ac:dyDescent="0.25">
      <c r="B183" s="81" t="s">
        <v>152</v>
      </c>
      <c r="C183" s="121"/>
      <c r="D183" s="118" t="e">
        <f>NA()</f>
        <v>#N/A</v>
      </c>
      <c r="E183" s="118" t="e">
        <f>NA()</f>
        <v>#N/A</v>
      </c>
      <c r="F183" s="118">
        <v>625732</v>
      </c>
      <c r="G183" s="118" t="e">
        <f>NA()</f>
        <v>#N/A</v>
      </c>
      <c r="H183" s="118">
        <f t="shared" ref="H183:W183" si="14">SUM(H166:H182)</f>
        <v>331870.61</v>
      </c>
      <c r="I183" s="118">
        <f t="shared" si="14"/>
        <v>495148</v>
      </c>
      <c r="J183" s="118">
        <f t="shared" si="14"/>
        <v>378470</v>
      </c>
      <c r="K183" s="118">
        <f t="shared" si="14"/>
        <v>376186</v>
      </c>
      <c r="L183" s="118">
        <f t="shared" si="14"/>
        <v>660580</v>
      </c>
      <c r="M183" s="118">
        <f t="shared" si="14"/>
        <v>309189.55000000005</v>
      </c>
      <c r="N183" s="118">
        <f t="shared" si="14"/>
        <v>465516.26</v>
      </c>
      <c r="O183" s="118">
        <f t="shared" si="14"/>
        <v>391379</v>
      </c>
      <c r="P183" s="118">
        <f t="shared" si="14"/>
        <v>533750.57000000007</v>
      </c>
      <c r="Q183" s="118">
        <f t="shared" si="14"/>
        <v>383755.52999999997</v>
      </c>
      <c r="R183" s="120">
        <f t="shared" si="14"/>
        <v>377754.62</v>
      </c>
      <c r="S183" s="120">
        <f t="shared" si="14"/>
        <v>225922.68</v>
      </c>
      <c r="T183" s="120">
        <f t="shared" si="14"/>
        <v>264465</v>
      </c>
      <c r="U183" s="120">
        <f t="shared" si="14"/>
        <v>383959.17</v>
      </c>
      <c r="V183" s="196">
        <f t="shared" si="14"/>
        <v>337904</v>
      </c>
      <c r="W183" s="120">
        <f t="shared" si="14"/>
        <v>548789.47</v>
      </c>
      <c r="X183" s="120">
        <f t="shared" ref="X183:Z183" si="15">SUM(X166:X182)</f>
        <v>409354</v>
      </c>
      <c r="Y183" s="120">
        <f t="shared" ref="Y183" si="16">SUM(Y166:Y182)</f>
        <v>365056.2</v>
      </c>
      <c r="Z183" s="170">
        <f t="shared" si="15"/>
        <v>409167</v>
      </c>
    </row>
    <row r="184" spans="1:26" ht="15" customHeight="1" x14ac:dyDescent="0.2">
      <c r="B184" s="76"/>
      <c r="C184" s="121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2"/>
      <c r="P184" s="125"/>
      <c r="Q184" s="122"/>
      <c r="R184" s="79"/>
      <c r="S184" s="79"/>
      <c r="T184" s="79"/>
      <c r="U184" s="143"/>
      <c r="V184" s="143"/>
      <c r="W184" s="194"/>
      <c r="X184" s="115"/>
      <c r="Y184" s="63"/>
      <c r="Z184" s="230"/>
    </row>
    <row r="185" spans="1:26" ht="15" customHeight="1" x14ac:dyDescent="0.25">
      <c r="A185" s="40"/>
      <c r="B185" s="177" t="s">
        <v>159</v>
      </c>
      <c r="C185" s="172"/>
      <c r="D185" s="172"/>
      <c r="E185" s="172"/>
      <c r="F185" s="172"/>
      <c r="G185" s="172"/>
      <c r="H185" s="173">
        <f t="shared" ref="H185:U185" si="17">SUM(H161-H183)</f>
        <v>116602.31</v>
      </c>
      <c r="I185" s="173">
        <f t="shared" si="17"/>
        <v>-84781</v>
      </c>
      <c r="J185" s="173">
        <f t="shared" si="17"/>
        <v>-48881</v>
      </c>
      <c r="K185" s="173">
        <f t="shared" si="17"/>
        <v>241195</v>
      </c>
      <c r="L185" s="174">
        <f t="shared" si="17"/>
        <v>-132457</v>
      </c>
      <c r="M185" s="173">
        <f t="shared" si="17"/>
        <v>383953.35999999987</v>
      </c>
      <c r="N185" s="173">
        <f t="shared" si="17"/>
        <v>-136525.60000000003</v>
      </c>
      <c r="O185" s="175">
        <f t="shared" si="17"/>
        <v>1697</v>
      </c>
      <c r="P185" s="175">
        <f t="shared" si="17"/>
        <v>-239600.80000000005</v>
      </c>
      <c r="Q185" s="175">
        <f t="shared" si="17"/>
        <v>-132378.38999999993</v>
      </c>
      <c r="R185" s="176">
        <f t="shared" si="17"/>
        <v>110510.60999999999</v>
      </c>
      <c r="S185" s="176">
        <f t="shared" si="17"/>
        <v>89088</v>
      </c>
      <c r="T185" s="176">
        <f t="shared" si="17"/>
        <v>79994</v>
      </c>
      <c r="U185" s="176">
        <f t="shared" si="17"/>
        <v>-74012.959999999963</v>
      </c>
      <c r="V185" s="176">
        <f>SUM(V161-V183)</f>
        <v>18847</v>
      </c>
      <c r="W185" s="201">
        <f>SUM(W161-W183)</f>
        <v>-86059.18</v>
      </c>
      <c r="X185" s="176">
        <f>SUM(X161-X183)</f>
        <v>-17571</v>
      </c>
      <c r="Y185" s="201">
        <f>SUM(Y161-Y183)</f>
        <v>-0.20000000001164153</v>
      </c>
      <c r="Z185" s="198">
        <f>SUM(Z161-Z183)</f>
        <v>0</v>
      </c>
    </row>
    <row r="186" spans="1:26" ht="15" customHeight="1" x14ac:dyDescent="0.25">
      <c r="A186" s="40"/>
      <c r="B186" s="183"/>
      <c r="C186" s="184"/>
      <c r="D186" s="184"/>
      <c r="E186" s="184"/>
      <c r="F186" s="184"/>
      <c r="G186" s="184"/>
      <c r="H186" s="185"/>
      <c r="I186" s="185"/>
      <c r="J186" s="185"/>
      <c r="K186" s="185"/>
      <c r="L186" s="186"/>
      <c r="M186" s="185"/>
      <c r="N186" s="185"/>
      <c r="O186" s="187"/>
      <c r="P186" s="187"/>
      <c r="Q186" s="187"/>
      <c r="R186" s="188"/>
      <c r="S186" s="188"/>
      <c r="T186" s="188"/>
      <c r="U186" s="188"/>
      <c r="V186" s="188"/>
      <c r="W186" s="188"/>
      <c r="X186" s="115"/>
      <c r="Y186" s="63"/>
      <c r="Z186" s="63"/>
    </row>
    <row r="187" spans="1:26" ht="15.75" customHeight="1" x14ac:dyDescent="0.25">
      <c r="B187" s="183"/>
      <c r="C187" s="184"/>
      <c r="D187" s="184"/>
      <c r="E187" s="184"/>
      <c r="F187" s="184"/>
      <c r="G187" s="184"/>
      <c r="H187" s="185"/>
      <c r="I187" s="185"/>
      <c r="J187" s="185"/>
      <c r="K187" s="185"/>
      <c r="L187" s="186"/>
      <c r="M187" s="185"/>
      <c r="N187" s="185"/>
      <c r="O187" s="187"/>
      <c r="P187" s="187"/>
      <c r="Q187" s="187"/>
      <c r="R187" s="188"/>
      <c r="S187" s="188"/>
      <c r="T187" s="188"/>
      <c r="U187" s="188"/>
      <c r="V187" s="188"/>
      <c r="W187" s="188"/>
      <c r="X187" s="115"/>
      <c r="Y187" s="63"/>
      <c r="Z187" s="63"/>
    </row>
    <row r="188" spans="1:26" ht="15.75" customHeight="1" x14ac:dyDescent="0.25">
      <c r="B188" s="183"/>
      <c r="C188" s="184"/>
      <c r="D188" s="184"/>
      <c r="E188" s="184"/>
      <c r="F188" s="184"/>
      <c r="G188" s="184"/>
      <c r="H188" s="184"/>
      <c r="I188" s="184"/>
      <c r="J188" s="184"/>
      <c r="K188" s="184"/>
      <c r="L188" s="184"/>
      <c r="M188" s="184"/>
      <c r="N188" s="184"/>
      <c r="O188" s="189"/>
      <c r="P188" s="190"/>
      <c r="Q188" s="189"/>
      <c r="R188" s="20"/>
      <c r="S188" s="20"/>
      <c r="T188" s="20"/>
      <c r="U188" s="36"/>
      <c r="V188" s="36"/>
      <c r="W188" s="36"/>
      <c r="X188" s="115"/>
      <c r="Y188" s="63"/>
      <c r="Z188" s="63"/>
    </row>
    <row r="189" spans="1:26" ht="15" customHeight="1" x14ac:dyDescent="0.25">
      <c r="B189" s="74" t="s">
        <v>160</v>
      </c>
      <c r="C189" s="76"/>
      <c r="D189" s="81" t="s">
        <v>72</v>
      </c>
      <c r="E189" s="81" t="s">
        <v>73</v>
      </c>
      <c r="F189" s="81">
        <v>2002</v>
      </c>
      <c r="G189" s="81" t="s">
        <v>74</v>
      </c>
      <c r="H189" s="81" t="s">
        <v>75</v>
      </c>
      <c r="I189" s="81" t="s">
        <v>76</v>
      </c>
      <c r="J189" s="81" t="s">
        <v>77</v>
      </c>
      <c r="K189" s="82">
        <v>2007</v>
      </c>
      <c r="L189" s="82">
        <v>2008</v>
      </c>
      <c r="M189" s="82">
        <v>2009</v>
      </c>
      <c r="N189" s="82">
        <v>2010</v>
      </c>
      <c r="O189" s="83">
        <v>2011</v>
      </c>
      <c r="P189" s="83">
        <v>2012</v>
      </c>
      <c r="Q189" s="78" t="s">
        <v>78</v>
      </c>
      <c r="R189" s="78" t="s">
        <v>78</v>
      </c>
      <c r="S189" s="109" t="s">
        <v>78</v>
      </c>
      <c r="T189" s="90" t="s">
        <v>43</v>
      </c>
      <c r="U189" s="90" t="s">
        <v>43</v>
      </c>
      <c r="V189" s="192" t="s">
        <v>78</v>
      </c>
      <c r="W189" s="221" t="s">
        <v>78</v>
      </c>
      <c r="X189" s="221" t="s">
        <v>78</v>
      </c>
      <c r="Y189" s="206" t="s">
        <v>80</v>
      </c>
      <c r="Z189" s="206" t="s">
        <v>80</v>
      </c>
    </row>
    <row r="190" spans="1:26" ht="15" customHeight="1" x14ac:dyDescent="0.25">
      <c r="B190" s="138"/>
      <c r="C190" s="81" t="s">
        <v>79</v>
      </c>
      <c r="D190" s="87" t="s">
        <v>78</v>
      </c>
      <c r="E190" s="87" t="s">
        <v>80</v>
      </c>
      <c r="F190" s="87" t="s">
        <v>78</v>
      </c>
      <c r="G190" s="87" t="s">
        <v>80</v>
      </c>
      <c r="H190" s="87" t="s">
        <v>78</v>
      </c>
      <c r="I190" s="87" t="s">
        <v>78</v>
      </c>
      <c r="J190" s="87" t="s">
        <v>81</v>
      </c>
      <c r="K190" s="87" t="s">
        <v>78</v>
      </c>
      <c r="L190" s="87" t="s">
        <v>78</v>
      </c>
      <c r="M190" s="87" t="s">
        <v>78</v>
      </c>
      <c r="N190" s="89" t="s">
        <v>78</v>
      </c>
      <c r="O190" s="90" t="s">
        <v>78</v>
      </c>
      <c r="P190" s="88" t="s">
        <v>78</v>
      </c>
      <c r="Q190" s="84">
        <v>2013</v>
      </c>
      <c r="R190" s="84">
        <v>2014</v>
      </c>
      <c r="S190" s="111">
        <v>2015</v>
      </c>
      <c r="T190" s="90">
        <v>2017</v>
      </c>
      <c r="U190" s="90">
        <v>2018</v>
      </c>
      <c r="V190" s="192">
        <v>2019</v>
      </c>
      <c r="W190" s="90">
        <v>2020</v>
      </c>
      <c r="X190" s="90">
        <v>2021</v>
      </c>
      <c r="Y190" s="90">
        <v>2022</v>
      </c>
      <c r="Z190" s="90">
        <v>2023</v>
      </c>
    </row>
    <row r="191" spans="1:26" ht="15" customHeight="1" x14ac:dyDescent="0.25">
      <c r="B191" s="99" t="s">
        <v>59</v>
      </c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63"/>
      <c r="P191" s="92"/>
      <c r="Q191" s="93"/>
      <c r="R191" s="79"/>
      <c r="S191" s="95"/>
      <c r="T191" s="141"/>
      <c r="U191" s="141"/>
      <c r="V191" s="194"/>
      <c r="W191" s="115"/>
      <c r="X191" s="115"/>
      <c r="Y191" s="63"/>
      <c r="Z191" s="63"/>
    </row>
    <row r="192" spans="1:26" ht="15" customHeight="1" x14ac:dyDescent="0.25">
      <c r="B192" s="97" t="s">
        <v>82</v>
      </c>
      <c r="C192" s="97" t="s">
        <v>132</v>
      </c>
      <c r="D192" s="97">
        <v>146250</v>
      </c>
      <c r="E192" s="97">
        <v>125300</v>
      </c>
      <c r="F192" s="97">
        <v>125300</v>
      </c>
      <c r="G192" s="97">
        <v>112100</v>
      </c>
      <c r="H192" s="97">
        <v>127550</v>
      </c>
      <c r="I192" s="97">
        <v>129727</v>
      </c>
      <c r="J192" s="97">
        <v>81718</v>
      </c>
      <c r="K192" s="97">
        <v>82862</v>
      </c>
      <c r="L192" s="99">
        <v>0</v>
      </c>
      <c r="M192" s="99">
        <v>0</v>
      </c>
      <c r="N192" s="118">
        <v>0</v>
      </c>
      <c r="O192" s="100">
        <v>245136</v>
      </c>
      <c r="P192" s="81">
        <v>245136</v>
      </c>
      <c r="Q192" s="101">
        <v>220668</v>
      </c>
      <c r="R192" s="79">
        <v>220668</v>
      </c>
      <c r="S192" s="79">
        <v>100000</v>
      </c>
      <c r="T192" s="69">
        <v>0</v>
      </c>
      <c r="U192" s="115">
        <v>22817</v>
      </c>
      <c r="V192" s="193">
        <v>23472</v>
      </c>
      <c r="W192" s="115">
        <v>26000</v>
      </c>
      <c r="X192" s="115">
        <v>56794</v>
      </c>
      <c r="Y192" s="79">
        <v>52151</v>
      </c>
      <c r="Z192" s="229">
        <v>50000</v>
      </c>
    </row>
    <row r="193" spans="2:26" ht="15" customHeight="1" x14ac:dyDescent="0.2">
      <c r="B193" s="97" t="s">
        <v>133</v>
      </c>
      <c r="C193" s="97" t="s">
        <v>134</v>
      </c>
      <c r="D193" s="97">
        <v>170901</v>
      </c>
      <c r="E193" s="97">
        <v>170000</v>
      </c>
      <c r="F193" s="97">
        <v>197054</v>
      </c>
      <c r="G193" s="97">
        <v>175000</v>
      </c>
      <c r="H193" s="97">
        <v>310805.32</v>
      </c>
      <c r="I193" s="97">
        <v>349644</v>
      </c>
      <c r="J193" s="97">
        <v>250000</v>
      </c>
      <c r="K193" s="97">
        <v>425355</v>
      </c>
      <c r="L193" s="97">
        <v>412922</v>
      </c>
      <c r="M193" s="97">
        <v>0</v>
      </c>
      <c r="N193" s="139">
        <v>111257.97</v>
      </c>
      <c r="O193" s="69">
        <v>153871</v>
      </c>
      <c r="P193" s="103">
        <v>166848.39000000001</v>
      </c>
      <c r="Q193" s="102">
        <v>256669.87</v>
      </c>
      <c r="R193" s="79">
        <v>210000</v>
      </c>
      <c r="S193" s="79">
        <v>419342</v>
      </c>
      <c r="T193" s="69">
        <v>417000</v>
      </c>
      <c r="U193" s="69">
        <v>479181.92</v>
      </c>
      <c r="V193" s="151">
        <v>483509</v>
      </c>
      <c r="W193" s="115">
        <v>420678.98</v>
      </c>
      <c r="X193" s="115">
        <v>473323</v>
      </c>
      <c r="Y193" s="79">
        <v>425000</v>
      </c>
      <c r="Z193" s="229">
        <v>440000</v>
      </c>
    </row>
    <row r="194" spans="2:26" ht="15" customHeight="1" x14ac:dyDescent="0.2">
      <c r="B194" s="97" t="s">
        <v>93</v>
      </c>
      <c r="C194" s="97" t="s">
        <v>135</v>
      </c>
      <c r="D194" s="97">
        <v>3889</v>
      </c>
      <c r="E194" s="97">
        <v>4000</v>
      </c>
      <c r="F194" s="97">
        <v>2394</v>
      </c>
      <c r="G194" s="97">
        <v>2500</v>
      </c>
      <c r="H194" s="97">
        <v>1549.05</v>
      </c>
      <c r="I194" s="97">
        <v>344</v>
      </c>
      <c r="J194" s="97">
        <v>2000</v>
      </c>
      <c r="K194" s="97">
        <v>19846</v>
      </c>
      <c r="L194" s="97">
        <v>1664</v>
      </c>
      <c r="M194" s="97">
        <v>6843.55</v>
      </c>
      <c r="N194" s="139">
        <v>1971.2</v>
      </c>
      <c r="O194" s="69">
        <v>1318</v>
      </c>
      <c r="P194" s="103">
        <v>299.01</v>
      </c>
      <c r="Q194" s="102">
        <v>1.93</v>
      </c>
      <c r="R194" s="79">
        <v>3.01</v>
      </c>
      <c r="S194" s="79">
        <v>2.95</v>
      </c>
      <c r="T194" s="69">
        <v>0</v>
      </c>
      <c r="U194" s="69">
        <v>0</v>
      </c>
      <c r="V194" s="193">
        <v>0</v>
      </c>
      <c r="W194" s="115">
        <v>0</v>
      </c>
      <c r="X194" s="115">
        <v>0</v>
      </c>
      <c r="Y194" s="79">
        <v>0</v>
      </c>
      <c r="Z194" s="229">
        <v>0</v>
      </c>
    </row>
    <row r="195" spans="2:26" ht="15" customHeight="1" x14ac:dyDescent="0.2">
      <c r="B195" s="97" t="s">
        <v>5</v>
      </c>
      <c r="C195" s="97" t="s">
        <v>136</v>
      </c>
      <c r="D195" s="76"/>
      <c r="E195" s="76"/>
      <c r="F195" s="76"/>
      <c r="G195" s="76"/>
      <c r="H195" s="76"/>
      <c r="I195" s="76"/>
      <c r="J195" s="76"/>
      <c r="K195" s="97">
        <v>10121</v>
      </c>
      <c r="L195" s="97">
        <v>0</v>
      </c>
      <c r="M195" s="97">
        <v>0</v>
      </c>
      <c r="N195" s="139">
        <v>4693.33</v>
      </c>
      <c r="O195" s="69">
        <v>0</v>
      </c>
      <c r="P195" s="103">
        <v>0</v>
      </c>
      <c r="Q195" s="102">
        <v>0</v>
      </c>
      <c r="R195" s="79">
        <v>0</v>
      </c>
      <c r="S195" s="79"/>
      <c r="T195" s="69">
        <v>0</v>
      </c>
      <c r="U195" s="69">
        <v>0</v>
      </c>
      <c r="V195" s="193">
        <v>0</v>
      </c>
      <c r="W195" s="115">
        <v>0</v>
      </c>
      <c r="X195" s="115">
        <v>90</v>
      </c>
      <c r="Y195" s="79">
        <v>0</v>
      </c>
      <c r="Z195" s="229">
        <v>0</v>
      </c>
    </row>
    <row r="196" spans="2:26" ht="15" customHeight="1" x14ac:dyDescent="0.2">
      <c r="B196" s="97" t="s">
        <v>137</v>
      </c>
      <c r="C196" s="97" t="s">
        <v>138</v>
      </c>
      <c r="D196" s="76"/>
      <c r="E196" s="76"/>
      <c r="F196" s="76"/>
      <c r="G196" s="76"/>
      <c r="H196" s="76"/>
      <c r="I196" s="76"/>
      <c r="J196" s="76"/>
      <c r="K196" s="97">
        <v>120751</v>
      </c>
      <c r="L196" s="97">
        <v>25301</v>
      </c>
      <c r="M196" s="97">
        <v>216223.97</v>
      </c>
      <c r="N196" s="139">
        <v>144595.43</v>
      </c>
      <c r="O196" s="69">
        <v>143495</v>
      </c>
      <c r="P196" s="103">
        <v>135880.14000000001</v>
      </c>
      <c r="Q196" s="106">
        <v>179970.32</v>
      </c>
      <c r="R196" s="79">
        <v>179421.93</v>
      </c>
      <c r="S196" s="79">
        <v>200859</v>
      </c>
      <c r="T196" s="140">
        <v>473379</v>
      </c>
      <c r="U196" s="140">
        <v>223362.42</v>
      </c>
      <c r="V196" s="193">
        <v>219363</v>
      </c>
      <c r="W196" s="115">
        <v>203452.67</v>
      </c>
      <c r="X196" s="115">
        <v>392150</v>
      </c>
      <c r="Y196" s="79">
        <v>200000</v>
      </c>
      <c r="Z196" s="229">
        <v>345000</v>
      </c>
    </row>
    <row r="197" spans="2:26" ht="15" customHeight="1" x14ac:dyDescent="0.2">
      <c r="B197" s="97" t="s">
        <v>312</v>
      </c>
      <c r="C197" s="97" t="s">
        <v>313</v>
      </c>
      <c r="D197" s="97">
        <v>89293</v>
      </c>
      <c r="E197" s="97">
        <v>90000</v>
      </c>
      <c r="F197" s="97">
        <v>89274</v>
      </c>
      <c r="G197" s="97">
        <v>90000</v>
      </c>
      <c r="H197" s="97">
        <v>89149.49</v>
      </c>
      <c r="I197" s="97">
        <v>92589</v>
      </c>
      <c r="J197" s="97">
        <v>92500</v>
      </c>
      <c r="K197" s="97">
        <v>148251</v>
      </c>
      <c r="L197" s="97">
        <v>208054</v>
      </c>
      <c r="M197" s="76">
        <v>24636.17</v>
      </c>
      <c r="N197" s="76"/>
      <c r="O197" s="63"/>
      <c r="P197" s="103">
        <v>1694.88</v>
      </c>
      <c r="Q197" s="106">
        <v>15635.19</v>
      </c>
      <c r="R197" s="122">
        <v>21005</v>
      </c>
      <c r="S197" s="79">
        <v>40887.99</v>
      </c>
      <c r="T197" s="69">
        <v>0</v>
      </c>
      <c r="U197" s="69">
        <v>0</v>
      </c>
      <c r="V197" s="193">
        <v>0</v>
      </c>
      <c r="W197" s="115">
        <v>0</v>
      </c>
      <c r="X197" s="115">
        <v>0</v>
      </c>
      <c r="Y197" s="79">
        <v>0</v>
      </c>
      <c r="Z197" s="229">
        <v>0</v>
      </c>
    </row>
    <row r="198" spans="2:26" ht="15.75" customHeight="1" x14ac:dyDescent="0.2">
      <c r="B198" s="97" t="s">
        <v>314</v>
      </c>
      <c r="C198" s="97" t="s">
        <v>315</v>
      </c>
      <c r="D198" s="76"/>
      <c r="E198" s="76"/>
      <c r="F198" s="76"/>
      <c r="G198" s="76"/>
      <c r="H198" s="76"/>
      <c r="I198" s="76"/>
      <c r="J198" s="76"/>
      <c r="K198" s="97">
        <v>394472</v>
      </c>
      <c r="L198" s="97">
        <v>75903</v>
      </c>
      <c r="M198" s="97">
        <v>73908.52</v>
      </c>
      <c r="N198" s="139">
        <v>0</v>
      </c>
      <c r="O198" s="69">
        <v>0</v>
      </c>
      <c r="P198" s="103">
        <v>8007.56</v>
      </c>
      <c r="Q198" s="102">
        <v>0</v>
      </c>
      <c r="R198" s="79">
        <v>1567.55</v>
      </c>
      <c r="S198" s="79"/>
      <c r="T198" s="69">
        <v>0</v>
      </c>
      <c r="U198" s="69">
        <v>0</v>
      </c>
      <c r="V198" s="193">
        <v>0</v>
      </c>
      <c r="W198" s="115">
        <v>0</v>
      </c>
      <c r="X198" s="115">
        <v>0</v>
      </c>
      <c r="Y198" s="79">
        <v>0</v>
      </c>
      <c r="Z198" s="229">
        <v>0</v>
      </c>
    </row>
    <row r="199" spans="2:26" ht="15" customHeight="1" x14ac:dyDescent="0.2">
      <c r="B199" s="97" t="s">
        <v>316</v>
      </c>
      <c r="C199" s="97" t="s">
        <v>322</v>
      </c>
      <c r="D199" s="97">
        <v>0</v>
      </c>
      <c r="E199" s="97">
        <v>0</v>
      </c>
      <c r="F199" s="97">
        <v>0</v>
      </c>
      <c r="G199" s="97">
        <v>0</v>
      </c>
      <c r="H199" s="97">
        <v>0</v>
      </c>
      <c r="I199" s="97" t="s">
        <v>119</v>
      </c>
      <c r="J199" s="97" t="s">
        <v>119</v>
      </c>
      <c r="K199" s="76"/>
      <c r="L199" s="76"/>
      <c r="M199" s="76"/>
      <c r="N199" s="121">
        <v>0</v>
      </c>
      <c r="O199" s="69"/>
      <c r="P199" s="105">
        <v>75</v>
      </c>
      <c r="Q199" s="102">
        <v>0</v>
      </c>
      <c r="R199" s="79"/>
      <c r="S199" s="79">
        <v>19654</v>
      </c>
      <c r="T199" s="69">
        <v>0</v>
      </c>
      <c r="U199" s="69">
        <v>0</v>
      </c>
      <c r="V199" s="193">
        <v>0</v>
      </c>
      <c r="W199" s="115">
        <v>0</v>
      </c>
      <c r="X199" s="115">
        <v>0</v>
      </c>
      <c r="Y199" s="79">
        <v>0</v>
      </c>
      <c r="Z199" s="229">
        <v>0</v>
      </c>
    </row>
    <row r="200" spans="2:26" ht="15" customHeight="1" x14ac:dyDescent="0.2"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69"/>
      <c r="P200" s="105"/>
      <c r="Q200" s="102"/>
      <c r="R200" s="79"/>
      <c r="S200" s="79"/>
      <c r="T200" s="69"/>
      <c r="U200" s="69"/>
      <c r="V200" s="194"/>
      <c r="W200" s="115"/>
      <c r="X200" s="115"/>
      <c r="Y200" s="63"/>
      <c r="Z200" s="230"/>
    </row>
    <row r="201" spans="2:26" ht="15" customHeight="1" x14ac:dyDescent="0.25">
      <c r="B201" s="81" t="s">
        <v>10</v>
      </c>
      <c r="C201" s="76"/>
      <c r="D201" s="99" t="e">
        <f>NA()</f>
        <v>#N/A</v>
      </c>
      <c r="E201" s="99" t="e">
        <f>NA()</f>
        <v>#N/A</v>
      </c>
      <c r="F201" s="99" t="e">
        <f>NA()</f>
        <v>#N/A</v>
      </c>
      <c r="G201" s="99" t="e">
        <f>NA()</f>
        <v>#N/A</v>
      </c>
      <c r="H201" s="99">
        <f>SUM(H193:H199)</f>
        <v>401503.86</v>
      </c>
      <c r="I201" s="99">
        <f>SUM(I193:I199)</f>
        <v>442577</v>
      </c>
      <c r="J201" s="99">
        <f>SUM(J193:J199)</f>
        <v>344500</v>
      </c>
      <c r="K201" s="99">
        <f>SUM(K193:K199)</f>
        <v>1118796</v>
      </c>
      <c r="L201" s="99">
        <f>SUM(L193:L199)</f>
        <v>723844</v>
      </c>
      <c r="M201" s="99">
        <f t="shared" ref="M201:X201" si="18">SUM(M192:M199)</f>
        <v>321612.21000000002</v>
      </c>
      <c r="N201" s="81">
        <f t="shared" si="18"/>
        <v>262517.93</v>
      </c>
      <c r="O201" s="99">
        <f t="shared" si="18"/>
        <v>543820</v>
      </c>
      <c r="P201" s="81">
        <f t="shared" si="18"/>
        <v>557940.9800000001</v>
      </c>
      <c r="Q201" s="131">
        <f t="shared" si="18"/>
        <v>672945.30999999994</v>
      </c>
      <c r="R201" s="124">
        <f t="shared" si="18"/>
        <v>632665.49</v>
      </c>
      <c r="S201" s="124">
        <f t="shared" si="18"/>
        <v>780745.94</v>
      </c>
      <c r="T201" s="124">
        <f t="shared" ref="T201:W201" si="19">SUM(T192:T199)</f>
        <v>890379</v>
      </c>
      <c r="U201" s="124">
        <f t="shared" si="19"/>
        <v>725361.34</v>
      </c>
      <c r="V201" s="199">
        <f t="shared" si="19"/>
        <v>726344</v>
      </c>
      <c r="W201" s="124">
        <f t="shared" si="19"/>
        <v>650131.65</v>
      </c>
      <c r="X201" s="124">
        <f t="shared" si="18"/>
        <v>922357</v>
      </c>
      <c r="Y201" s="124">
        <f>SUM(Y192:Y199)</f>
        <v>677151</v>
      </c>
      <c r="Z201" s="168">
        <f>SUM(Z192:Z199)</f>
        <v>835000</v>
      </c>
    </row>
    <row r="202" spans="2:26" ht="15" customHeight="1" x14ac:dyDescent="0.25">
      <c r="B202" s="76"/>
      <c r="C202" s="76"/>
      <c r="D202" s="99"/>
      <c r="E202" s="99"/>
      <c r="F202" s="99"/>
      <c r="G202" s="99"/>
      <c r="H202" s="99"/>
      <c r="I202" s="99"/>
      <c r="J202" s="99"/>
      <c r="K202" s="99"/>
      <c r="L202" s="99"/>
      <c r="M202" s="99"/>
      <c r="N202" s="99"/>
      <c r="O202" s="63"/>
      <c r="P202" s="81"/>
      <c r="Q202" s="99"/>
      <c r="R202" s="79"/>
      <c r="S202" s="79"/>
      <c r="T202" s="79"/>
      <c r="U202" s="141"/>
      <c r="V202" s="141"/>
      <c r="W202" s="194"/>
      <c r="X202" s="115"/>
      <c r="Y202" s="63"/>
      <c r="Z202" s="63"/>
    </row>
    <row r="203" spans="2:26" ht="15" customHeight="1" x14ac:dyDescent="0.25">
      <c r="B203" s="76"/>
      <c r="C203" s="76"/>
      <c r="D203" s="81" t="s">
        <v>72</v>
      </c>
      <c r="E203" s="81" t="s">
        <v>73</v>
      </c>
      <c r="F203" s="81">
        <v>2002</v>
      </c>
      <c r="G203" s="81" t="s">
        <v>74</v>
      </c>
      <c r="H203" s="81" t="s">
        <v>75</v>
      </c>
      <c r="I203" s="81" t="s">
        <v>76</v>
      </c>
      <c r="J203" s="81" t="s">
        <v>77</v>
      </c>
      <c r="K203" s="82">
        <v>2007</v>
      </c>
      <c r="L203" s="82">
        <v>2008</v>
      </c>
      <c r="M203" s="82">
        <v>2009</v>
      </c>
      <c r="N203" s="82">
        <v>2010</v>
      </c>
      <c r="O203" s="83">
        <v>2011</v>
      </c>
      <c r="P203" s="83">
        <v>2012</v>
      </c>
      <c r="Q203" s="78" t="s">
        <v>78</v>
      </c>
      <c r="R203" s="78" t="s">
        <v>78</v>
      </c>
      <c r="S203" s="109" t="s">
        <v>78</v>
      </c>
      <c r="T203" s="90" t="s">
        <v>43</v>
      </c>
      <c r="U203" s="90" t="s">
        <v>43</v>
      </c>
      <c r="V203" s="192" t="s">
        <v>78</v>
      </c>
      <c r="W203" s="221" t="s">
        <v>78</v>
      </c>
      <c r="X203" s="221" t="s">
        <v>78</v>
      </c>
      <c r="Y203" s="206" t="s">
        <v>80</v>
      </c>
      <c r="Z203" s="206" t="s">
        <v>80</v>
      </c>
    </row>
    <row r="204" spans="2:26" ht="15" customHeight="1" x14ac:dyDescent="0.25">
      <c r="B204" s="76"/>
      <c r="C204" s="81" t="s">
        <v>79</v>
      </c>
      <c r="D204" s="87" t="s">
        <v>78</v>
      </c>
      <c r="E204" s="87" t="s">
        <v>80</v>
      </c>
      <c r="F204" s="87" t="s">
        <v>78</v>
      </c>
      <c r="G204" s="87" t="s">
        <v>80</v>
      </c>
      <c r="H204" s="87" t="s">
        <v>78</v>
      </c>
      <c r="I204" s="87" t="s">
        <v>80</v>
      </c>
      <c r="J204" s="87" t="s">
        <v>81</v>
      </c>
      <c r="K204" s="87" t="s">
        <v>78</v>
      </c>
      <c r="L204" s="87" t="s">
        <v>78</v>
      </c>
      <c r="M204" s="87" t="s">
        <v>78</v>
      </c>
      <c r="N204" s="89" t="s">
        <v>78</v>
      </c>
      <c r="O204" s="90" t="s">
        <v>78</v>
      </c>
      <c r="P204" s="88" t="s">
        <v>78</v>
      </c>
      <c r="Q204" s="84">
        <v>2013</v>
      </c>
      <c r="R204" s="84">
        <v>2014</v>
      </c>
      <c r="S204" s="111">
        <v>2015</v>
      </c>
      <c r="T204" s="90">
        <v>2017</v>
      </c>
      <c r="U204" s="90">
        <v>2018</v>
      </c>
      <c r="V204" s="192">
        <v>2019</v>
      </c>
      <c r="W204" s="90">
        <v>2020</v>
      </c>
      <c r="X204" s="90">
        <v>2021</v>
      </c>
      <c r="Y204" s="90">
        <v>2022</v>
      </c>
      <c r="Z204" s="90">
        <v>2023</v>
      </c>
    </row>
    <row r="205" spans="2:26" ht="15" customHeight="1" x14ac:dyDescent="0.25">
      <c r="B205" s="99" t="s">
        <v>60</v>
      </c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63"/>
      <c r="P205" s="92"/>
      <c r="Q205" s="102"/>
      <c r="R205" s="79"/>
      <c r="S205" s="79"/>
      <c r="T205" s="141"/>
      <c r="U205" s="141"/>
      <c r="V205" s="194"/>
      <c r="W205" s="115"/>
      <c r="X205" s="115"/>
      <c r="Y205" s="63"/>
      <c r="Z205" s="63"/>
    </row>
    <row r="206" spans="2:26" ht="15.75" customHeight="1" x14ac:dyDescent="0.2">
      <c r="B206" s="97" t="s">
        <v>328</v>
      </c>
      <c r="C206" s="97" t="s">
        <v>329</v>
      </c>
      <c r="D206" s="97">
        <v>120435</v>
      </c>
      <c r="E206" s="97">
        <v>140000</v>
      </c>
      <c r="F206" s="97">
        <v>124583</v>
      </c>
      <c r="G206" s="97">
        <v>138000</v>
      </c>
      <c r="H206" s="97">
        <v>124098.72</v>
      </c>
      <c r="I206" s="97">
        <v>138535</v>
      </c>
      <c r="J206" s="97">
        <v>165000</v>
      </c>
      <c r="K206" s="97">
        <v>144745</v>
      </c>
      <c r="L206" s="97">
        <v>137392</v>
      </c>
      <c r="M206" s="97">
        <v>122747.9</v>
      </c>
      <c r="N206" s="97">
        <v>85994.01</v>
      </c>
      <c r="O206" s="69">
        <v>102262</v>
      </c>
      <c r="P206" s="103">
        <v>82377.11</v>
      </c>
      <c r="Q206" s="102">
        <v>96133.59</v>
      </c>
      <c r="R206" s="79">
        <v>99271.89</v>
      </c>
      <c r="S206" s="79">
        <v>102736.69</v>
      </c>
      <c r="T206" s="69">
        <v>118781</v>
      </c>
      <c r="U206" s="69">
        <v>131180.82</v>
      </c>
      <c r="V206" s="193">
        <v>135475</v>
      </c>
      <c r="W206" s="115">
        <v>129861.07</v>
      </c>
      <c r="X206" s="115">
        <v>140360</v>
      </c>
      <c r="Y206" s="79">
        <v>139000</v>
      </c>
      <c r="Z206" s="229">
        <v>160517</v>
      </c>
    </row>
    <row r="207" spans="2:26" ht="15" customHeight="1" x14ac:dyDescent="0.2">
      <c r="B207" s="97" t="s">
        <v>163</v>
      </c>
      <c r="C207" s="97" t="s">
        <v>164</v>
      </c>
      <c r="D207" s="97">
        <v>116823</v>
      </c>
      <c r="E207" s="97">
        <v>125000</v>
      </c>
      <c r="F207" s="97">
        <v>167855</v>
      </c>
      <c r="G207" s="97">
        <v>130000</v>
      </c>
      <c r="H207" s="97">
        <v>110970</v>
      </c>
      <c r="I207" s="97">
        <v>166059</v>
      </c>
      <c r="J207" s="97">
        <v>152900</v>
      </c>
      <c r="K207" s="97">
        <v>77073</v>
      </c>
      <c r="L207" s="97">
        <v>214906</v>
      </c>
      <c r="M207" s="97">
        <v>156655.39000000001</v>
      </c>
      <c r="N207" s="97">
        <v>184325.02</v>
      </c>
      <c r="O207" s="115">
        <v>164988</v>
      </c>
      <c r="P207" s="103">
        <v>80994.789999999994</v>
      </c>
      <c r="Q207" s="102">
        <v>72966.89</v>
      </c>
      <c r="R207" s="113">
        <v>92608.87</v>
      </c>
      <c r="S207" s="79">
        <v>82872.55</v>
      </c>
      <c r="T207" s="69">
        <v>66979</v>
      </c>
      <c r="U207" s="69">
        <v>88952.59</v>
      </c>
      <c r="V207" s="193">
        <v>55351</v>
      </c>
      <c r="W207" s="115">
        <v>24136.07</v>
      </c>
      <c r="X207" s="115">
        <v>56138</v>
      </c>
      <c r="Y207" s="79">
        <v>40000</v>
      </c>
      <c r="Z207" s="229">
        <v>50000</v>
      </c>
    </row>
    <row r="208" spans="2:26" ht="15" customHeight="1" x14ac:dyDescent="0.2">
      <c r="B208" s="97" t="s">
        <v>165</v>
      </c>
      <c r="C208" s="97" t="s">
        <v>330</v>
      </c>
      <c r="D208" s="97">
        <v>89600</v>
      </c>
      <c r="E208" s="97">
        <v>90000</v>
      </c>
      <c r="F208" s="97">
        <v>89274</v>
      </c>
      <c r="G208" s="97">
        <v>90000</v>
      </c>
      <c r="H208" s="97">
        <v>182974</v>
      </c>
      <c r="I208" s="97">
        <v>92589</v>
      </c>
      <c r="J208" s="97">
        <v>92500</v>
      </c>
      <c r="K208" s="97">
        <v>100000</v>
      </c>
      <c r="L208" s="97">
        <v>112532</v>
      </c>
      <c r="M208" s="97">
        <v>123739.19</v>
      </c>
      <c r="N208" s="97">
        <v>142951.93</v>
      </c>
      <c r="O208" s="115">
        <v>140797</v>
      </c>
      <c r="P208" s="103">
        <v>135880</v>
      </c>
      <c r="Q208" s="102">
        <v>178970.32</v>
      </c>
      <c r="R208" s="79">
        <v>180358.32</v>
      </c>
      <c r="S208" s="79">
        <v>212083.97</v>
      </c>
      <c r="T208" s="69">
        <v>275354</v>
      </c>
      <c r="U208" s="69">
        <v>249031.19</v>
      </c>
      <c r="V208" s="193">
        <v>224715</v>
      </c>
      <c r="W208" s="115">
        <v>225875.6</v>
      </c>
      <c r="X208" s="115">
        <v>392054</v>
      </c>
      <c r="Y208" s="79">
        <v>200000</v>
      </c>
      <c r="Z208" s="229">
        <v>345000</v>
      </c>
    </row>
    <row r="209" spans="2:27" ht="15" customHeight="1" x14ac:dyDescent="0.2">
      <c r="B209" s="97" t="s">
        <v>331</v>
      </c>
      <c r="C209" s="97" t="s">
        <v>320</v>
      </c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115"/>
      <c r="P209" s="103"/>
      <c r="Q209" s="102"/>
      <c r="R209" s="79"/>
      <c r="S209" s="79">
        <v>6853.39</v>
      </c>
      <c r="T209" s="69">
        <v>685</v>
      </c>
      <c r="U209" s="69">
        <v>0</v>
      </c>
      <c r="V209" s="193">
        <v>0</v>
      </c>
      <c r="W209" s="115">
        <v>0</v>
      </c>
      <c r="X209" s="115">
        <v>0</v>
      </c>
      <c r="Y209" s="79">
        <v>10000</v>
      </c>
      <c r="Z209" s="229">
        <v>0</v>
      </c>
    </row>
    <row r="210" spans="2:27" ht="15.75" customHeight="1" x14ac:dyDescent="0.2">
      <c r="B210" s="97" t="s">
        <v>321</v>
      </c>
      <c r="C210" s="97" t="s">
        <v>234</v>
      </c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115"/>
      <c r="P210" s="103"/>
      <c r="Q210" s="102"/>
      <c r="R210" s="79"/>
      <c r="S210" s="79">
        <v>39708.199999999997</v>
      </c>
      <c r="T210" s="69">
        <v>37037</v>
      </c>
      <c r="U210" s="69">
        <v>29219.91</v>
      </c>
      <c r="V210" s="193">
        <v>38840</v>
      </c>
      <c r="W210" s="115">
        <v>35500.050000000003</v>
      </c>
      <c r="X210" s="115">
        <v>45942</v>
      </c>
      <c r="Y210" s="79">
        <v>30000</v>
      </c>
      <c r="Z210" s="229">
        <v>30000</v>
      </c>
    </row>
    <row r="211" spans="2:27" ht="15" customHeight="1" x14ac:dyDescent="0.2">
      <c r="B211" s="97" t="s">
        <v>169</v>
      </c>
      <c r="C211" s="97" t="s">
        <v>235</v>
      </c>
      <c r="D211" s="76"/>
      <c r="E211" s="76"/>
      <c r="F211" s="76"/>
      <c r="G211" s="76"/>
      <c r="H211" s="76"/>
      <c r="I211" s="76"/>
      <c r="J211" s="76"/>
      <c r="K211" s="97">
        <v>432707</v>
      </c>
      <c r="L211" s="97">
        <v>313689</v>
      </c>
      <c r="M211" s="97">
        <v>0</v>
      </c>
      <c r="N211" s="97">
        <v>0</v>
      </c>
      <c r="O211" s="69">
        <v>0</v>
      </c>
      <c r="P211" s="103">
        <v>1694.88</v>
      </c>
      <c r="Q211" s="102">
        <v>15635.19</v>
      </c>
      <c r="R211" s="79">
        <v>0</v>
      </c>
      <c r="S211" s="79">
        <v>0</v>
      </c>
      <c r="T211" s="69">
        <v>0</v>
      </c>
      <c r="U211" s="69">
        <v>0</v>
      </c>
      <c r="V211" s="193">
        <v>0</v>
      </c>
      <c r="W211" s="115">
        <v>0</v>
      </c>
      <c r="X211" s="115">
        <v>0</v>
      </c>
      <c r="Y211" s="79">
        <v>0</v>
      </c>
      <c r="Z211" s="229">
        <v>0</v>
      </c>
    </row>
    <row r="212" spans="2:27" ht="15" customHeight="1" x14ac:dyDescent="0.2">
      <c r="B212" s="97" t="s">
        <v>166</v>
      </c>
      <c r="C212" s="97" t="s">
        <v>167</v>
      </c>
      <c r="D212" s="97">
        <v>1151</v>
      </c>
      <c r="E212" s="97">
        <v>1150</v>
      </c>
      <c r="F212" s="97">
        <v>1300</v>
      </c>
      <c r="G212" s="97">
        <v>3000</v>
      </c>
      <c r="H212" s="97">
        <v>20330</v>
      </c>
      <c r="I212" s="97">
        <v>11900</v>
      </c>
      <c r="J212" s="97">
        <v>16095</v>
      </c>
      <c r="K212" s="97">
        <v>12487</v>
      </c>
      <c r="L212" s="97">
        <v>11359</v>
      </c>
      <c r="M212" s="97">
        <v>10400.17</v>
      </c>
      <c r="N212" s="97">
        <v>9579</v>
      </c>
      <c r="O212" s="69">
        <v>17246</v>
      </c>
      <c r="P212" s="103">
        <v>0</v>
      </c>
      <c r="Q212" s="102">
        <v>14637.41</v>
      </c>
      <c r="R212" s="79">
        <v>19654</v>
      </c>
      <c r="S212" s="79">
        <v>7053.26</v>
      </c>
      <c r="T212" s="69">
        <v>12096</v>
      </c>
      <c r="U212" s="69">
        <v>16739.82</v>
      </c>
      <c r="V212" s="193">
        <v>17017</v>
      </c>
      <c r="W212" s="115">
        <v>14959.84</v>
      </c>
      <c r="X212" s="115">
        <v>18342</v>
      </c>
      <c r="Y212" s="79">
        <v>14497.5</v>
      </c>
      <c r="Z212" s="229">
        <v>18495</v>
      </c>
    </row>
    <row r="213" spans="2:27" ht="15" customHeight="1" x14ac:dyDescent="0.2">
      <c r="B213" s="97" t="s">
        <v>192</v>
      </c>
      <c r="C213" s="97" t="s">
        <v>332</v>
      </c>
      <c r="D213" s="97">
        <v>9213</v>
      </c>
      <c r="E213" s="97">
        <v>11250</v>
      </c>
      <c r="F213" s="97">
        <v>9429</v>
      </c>
      <c r="G213" s="97">
        <v>11000</v>
      </c>
      <c r="H213" s="97">
        <v>9493.57</v>
      </c>
      <c r="I213" s="97">
        <v>11280</v>
      </c>
      <c r="J213" s="97">
        <v>10710</v>
      </c>
      <c r="K213" s="97">
        <v>11050</v>
      </c>
      <c r="L213" s="97">
        <v>10510</v>
      </c>
      <c r="M213" s="97">
        <v>9390.2099999999991</v>
      </c>
      <c r="N213" s="97">
        <v>6536.79</v>
      </c>
      <c r="O213" s="69">
        <v>7778</v>
      </c>
      <c r="P213" s="103">
        <v>7397.11</v>
      </c>
      <c r="Q213" s="102">
        <v>7382.91</v>
      </c>
      <c r="R213" s="79">
        <v>7737.89</v>
      </c>
      <c r="S213" s="79">
        <v>5652.22</v>
      </c>
      <c r="T213" s="69">
        <v>9087</v>
      </c>
      <c r="U213" s="69">
        <v>10039.16</v>
      </c>
      <c r="V213" s="193">
        <v>10399</v>
      </c>
      <c r="W213" s="115">
        <v>8547.7000000000007</v>
      </c>
      <c r="X213" s="115">
        <v>10737</v>
      </c>
      <c r="Y213" s="79">
        <v>10200</v>
      </c>
      <c r="Z213" s="229">
        <v>12280</v>
      </c>
    </row>
    <row r="214" spans="2:27" ht="15" customHeight="1" x14ac:dyDescent="0.2">
      <c r="B214" s="97" t="s">
        <v>244</v>
      </c>
      <c r="C214" s="97" t="s">
        <v>333</v>
      </c>
      <c r="D214" s="97">
        <v>632</v>
      </c>
      <c r="E214" s="97">
        <v>600</v>
      </c>
      <c r="F214" s="97">
        <v>632</v>
      </c>
      <c r="G214" s="97">
        <v>800</v>
      </c>
      <c r="H214" s="97">
        <v>568.62</v>
      </c>
      <c r="I214" s="97">
        <v>641</v>
      </c>
      <c r="J214" s="97">
        <v>858</v>
      </c>
      <c r="K214" s="97">
        <v>743</v>
      </c>
      <c r="L214" s="97">
        <v>747</v>
      </c>
      <c r="M214" s="97">
        <v>719.44</v>
      </c>
      <c r="N214" s="97">
        <v>633.12</v>
      </c>
      <c r="O214" s="69">
        <v>761</v>
      </c>
      <c r="P214" s="103">
        <v>476.22</v>
      </c>
      <c r="Q214" s="102">
        <v>0</v>
      </c>
      <c r="R214" s="79"/>
      <c r="S214" s="79">
        <v>0</v>
      </c>
      <c r="T214" s="69">
        <v>0</v>
      </c>
      <c r="U214" s="69">
        <v>0</v>
      </c>
      <c r="V214" s="193">
        <v>0</v>
      </c>
      <c r="W214" s="115">
        <v>0</v>
      </c>
      <c r="X214" s="115">
        <v>0</v>
      </c>
      <c r="Y214" s="79">
        <v>0</v>
      </c>
      <c r="Z214" s="229">
        <v>0</v>
      </c>
    </row>
    <row r="215" spans="2:27" ht="15" customHeight="1" x14ac:dyDescent="0.2">
      <c r="B215" s="97" t="s">
        <v>194</v>
      </c>
      <c r="C215" s="97" t="s">
        <v>334</v>
      </c>
      <c r="D215" s="97">
        <v>0</v>
      </c>
      <c r="E215" s="97">
        <v>300</v>
      </c>
      <c r="F215" s="97">
        <v>0</v>
      </c>
      <c r="G215" s="97">
        <v>300</v>
      </c>
      <c r="H215" s="97">
        <v>0</v>
      </c>
      <c r="I215" s="97">
        <v>0</v>
      </c>
      <c r="J215" s="76"/>
      <c r="K215" s="76"/>
      <c r="L215" s="76"/>
      <c r="M215" s="76"/>
      <c r="N215" s="76">
        <v>2621</v>
      </c>
      <c r="O215" s="69">
        <v>0</v>
      </c>
      <c r="P215" s="105">
        <v>0</v>
      </c>
      <c r="Q215" s="102">
        <v>677.66</v>
      </c>
      <c r="R215" s="79">
        <v>753.66</v>
      </c>
      <c r="S215" s="79">
        <v>608</v>
      </c>
      <c r="T215" s="69">
        <v>846</v>
      </c>
      <c r="U215" s="69">
        <v>864.22</v>
      </c>
      <c r="V215" s="193">
        <v>834</v>
      </c>
      <c r="W215" s="115">
        <v>864.22</v>
      </c>
      <c r="X215" s="115">
        <v>863</v>
      </c>
      <c r="Y215" s="79">
        <v>865</v>
      </c>
      <c r="Z215" s="229">
        <v>865</v>
      </c>
    </row>
    <row r="216" spans="2:27" ht="15" customHeight="1" x14ac:dyDescent="0.2">
      <c r="B216" s="97" t="s">
        <v>335</v>
      </c>
      <c r="C216" s="97" t="s">
        <v>336</v>
      </c>
      <c r="D216" s="97">
        <v>248</v>
      </c>
      <c r="E216" s="97">
        <v>0</v>
      </c>
      <c r="F216" s="97">
        <v>371</v>
      </c>
      <c r="G216" s="97">
        <v>0</v>
      </c>
      <c r="H216" s="97">
        <v>101.25</v>
      </c>
      <c r="I216" s="97">
        <v>101</v>
      </c>
      <c r="J216" s="97">
        <v>400</v>
      </c>
      <c r="K216" s="97">
        <v>210</v>
      </c>
      <c r="L216" s="97">
        <v>90</v>
      </c>
      <c r="M216" s="97">
        <v>0</v>
      </c>
      <c r="N216" s="97">
        <v>93.6</v>
      </c>
      <c r="O216" s="69">
        <v>83</v>
      </c>
      <c r="P216" s="103">
        <v>0</v>
      </c>
      <c r="Q216" s="102">
        <v>48.3</v>
      </c>
      <c r="R216" s="79">
        <v>68.56</v>
      </c>
      <c r="S216" s="79">
        <v>41.4</v>
      </c>
      <c r="T216" s="69">
        <v>0</v>
      </c>
      <c r="U216" s="69">
        <v>118.2</v>
      </c>
      <c r="V216" s="193">
        <v>0</v>
      </c>
      <c r="W216" s="115">
        <v>236.4</v>
      </c>
      <c r="X216" s="115">
        <v>0</v>
      </c>
      <c r="Y216" s="79">
        <v>125</v>
      </c>
      <c r="Z216" s="229">
        <v>125</v>
      </c>
    </row>
    <row r="217" spans="2:27" ht="15" customHeight="1" x14ac:dyDescent="0.2">
      <c r="B217" s="97" t="s">
        <v>337</v>
      </c>
      <c r="C217" s="97" t="s">
        <v>338</v>
      </c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69"/>
      <c r="P217" s="103"/>
      <c r="Q217" s="102"/>
      <c r="R217" s="79"/>
      <c r="S217" s="79">
        <v>2957.64</v>
      </c>
      <c r="T217" s="69"/>
      <c r="U217" s="69">
        <v>0</v>
      </c>
      <c r="V217" s="193">
        <v>0</v>
      </c>
      <c r="W217" s="115">
        <v>0</v>
      </c>
      <c r="X217" s="115">
        <v>0</v>
      </c>
      <c r="Y217" s="79">
        <v>0</v>
      </c>
      <c r="Z217" s="229">
        <v>0</v>
      </c>
    </row>
    <row r="218" spans="2:27" ht="15" customHeight="1" x14ac:dyDescent="0.2">
      <c r="B218" s="97" t="s">
        <v>108</v>
      </c>
      <c r="C218" s="97" t="s">
        <v>339</v>
      </c>
      <c r="D218" s="97">
        <v>33970</v>
      </c>
      <c r="E218" s="97">
        <v>41000</v>
      </c>
      <c r="F218" s="97">
        <v>40579</v>
      </c>
      <c r="G218" s="97">
        <v>46500</v>
      </c>
      <c r="H218" s="97">
        <v>48553.27</v>
      </c>
      <c r="I218" s="97">
        <v>53726</v>
      </c>
      <c r="J218" s="97">
        <v>75455</v>
      </c>
      <c r="K218" s="97">
        <v>30855</v>
      </c>
      <c r="L218" s="97">
        <v>39979</v>
      </c>
      <c r="M218" s="97">
        <v>45002.02</v>
      </c>
      <c r="N218" s="97">
        <v>61883.76</v>
      </c>
      <c r="O218" s="69">
        <v>65196</v>
      </c>
      <c r="P218" s="103">
        <v>81265.070000000007</v>
      </c>
      <c r="Q218" s="102">
        <v>63388.41</v>
      </c>
      <c r="R218" s="79">
        <v>54514.66</v>
      </c>
      <c r="S218" s="79">
        <v>62136.11</v>
      </c>
      <c r="T218" s="69">
        <v>74469</v>
      </c>
      <c r="U218" s="69">
        <v>78929.11</v>
      </c>
      <c r="V218" s="193">
        <v>73299</v>
      </c>
      <c r="W218" s="115">
        <v>60319.19</v>
      </c>
      <c r="X218" s="115">
        <v>53520</v>
      </c>
      <c r="Y218" s="79">
        <v>59550</v>
      </c>
      <c r="Z218" s="229">
        <v>56459</v>
      </c>
    </row>
    <row r="219" spans="2:27" ht="15" customHeight="1" x14ac:dyDescent="0.2">
      <c r="B219" s="133" t="s">
        <v>340</v>
      </c>
      <c r="C219" s="97" t="s">
        <v>341</v>
      </c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69"/>
      <c r="P219" s="103"/>
      <c r="Q219" s="102"/>
      <c r="R219" s="79"/>
      <c r="S219" s="79"/>
      <c r="T219" s="69">
        <v>0</v>
      </c>
      <c r="U219" s="69">
        <v>0</v>
      </c>
      <c r="V219" s="193">
        <v>0</v>
      </c>
      <c r="W219" s="115">
        <v>0</v>
      </c>
      <c r="X219" s="115">
        <v>0</v>
      </c>
      <c r="Y219" s="79">
        <v>0</v>
      </c>
      <c r="Z219" s="229">
        <v>0</v>
      </c>
    </row>
    <row r="220" spans="2:27" ht="15" customHeight="1" x14ac:dyDescent="0.2">
      <c r="B220" s="97" t="s">
        <v>304</v>
      </c>
      <c r="C220" s="97" t="s">
        <v>342</v>
      </c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97">
        <v>0</v>
      </c>
      <c r="O220" s="69">
        <v>0</v>
      </c>
      <c r="P220" s="105"/>
      <c r="Q220" s="102">
        <v>50000</v>
      </c>
      <c r="R220" s="79">
        <v>0</v>
      </c>
      <c r="S220" s="79">
        <v>189308</v>
      </c>
      <c r="T220" s="69">
        <v>150000</v>
      </c>
      <c r="U220" s="69">
        <v>150000</v>
      </c>
      <c r="V220" s="113">
        <v>225000</v>
      </c>
      <c r="W220" s="115">
        <v>150000</v>
      </c>
      <c r="X220" s="115">
        <v>135000</v>
      </c>
      <c r="Y220" s="79">
        <v>150000</v>
      </c>
      <c r="Z220" s="229">
        <v>150000</v>
      </c>
    </row>
    <row r="221" spans="2:27" ht="15" customHeight="1" x14ac:dyDescent="0.2">
      <c r="B221" s="97" t="s">
        <v>114</v>
      </c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69"/>
      <c r="P221" s="105"/>
      <c r="Q221" s="102">
        <v>50000</v>
      </c>
      <c r="R221" s="113">
        <v>50000</v>
      </c>
      <c r="S221" s="79"/>
      <c r="T221" s="69">
        <v>65000</v>
      </c>
      <c r="U221" s="69">
        <v>35000</v>
      </c>
      <c r="V221" s="113">
        <v>0</v>
      </c>
      <c r="W221" s="115">
        <v>0</v>
      </c>
      <c r="X221" s="115">
        <v>38104</v>
      </c>
      <c r="Y221" s="79">
        <v>38104</v>
      </c>
      <c r="Z221" s="229">
        <v>38104</v>
      </c>
      <c r="AA221" t="s">
        <v>357</v>
      </c>
    </row>
    <row r="222" spans="2:27" ht="15" customHeight="1" x14ac:dyDescent="0.2">
      <c r="B222" s="97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69"/>
      <c r="P222" s="105"/>
      <c r="Q222" s="102"/>
      <c r="R222" s="113"/>
      <c r="S222" s="79"/>
      <c r="T222" s="63"/>
      <c r="U222" s="63"/>
      <c r="V222" s="194"/>
      <c r="W222" s="115"/>
      <c r="X222" s="115"/>
      <c r="Y222" s="63"/>
      <c r="Z222" s="230"/>
    </row>
    <row r="223" spans="2:27" ht="15" customHeight="1" x14ac:dyDescent="0.25">
      <c r="B223" s="81" t="s">
        <v>152</v>
      </c>
      <c r="C223" s="121"/>
      <c r="D223" s="118">
        <v>45214</v>
      </c>
      <c r="E223" s="118">
        <v>54300</v>
      </c>
      <c r="F223" s="118">
        <f>SUM(F212:F218)</f>
        <v>52311</v>
      </c>
      <c r="G223" s="118">
        <f>SUM(G212:G218)</f>
        <v>61600</v>
      </c>
      <c r="H223" s="118">
        <f>SUM(H206:H218)</f>
        <v>497089.43</v>
      </c>
      <c r="I223" s="118">
        <f>SUM(I206:I218)</f>
        <v>474831</v>
      </c>
      <c r="J223" s="118">
        <f>SUM(J206:J218)</f>
        <v>513918</v>
      </c>
      <c r="K223" s="118">
        <f>SUM(K206:K218)</f>
        <v>809870</v>
      </c>
      <c r="L223" s="118">
        <f>SUM(L206:L218)</f>
        <v>841204</v>
      </c>
      <c r="M223" s="118">
        <f>SUM(M206:M221)</f>
        <v>468654.32000000007</v>
      </c>
      <c r="N223" s="118">
        <f>SUM(N206:N221)</f>
        <v>494618.22999999992</v>
      </c>
      <c r="O223" s="118">
        <f>SUM(O206:O220)</f>
        <v>499111</v>
      </c>
      <c r="P223" s="119">
        <f>SUM(P206:P220)</f>
        <v>390085.18</v>
      </c>
      <c r="Q223" s="118">
        <f t="shared" ref="Q223:Z223" si="20">SUM(Q206:Q221)</f>
        <v>549840.67999999993</v>
      </c>
      <c r="R223" s="120">
        <f t="shared" si="20"/>
        <v>504967.85</v>
      </c>
      <c r="S223" s="120">
        <f t="shared" si="20"/>
        <v>712011.42999999993</v>
      </c>
      <c r="T223" s="120">
        <f t="shared" ref="T223:W223" si="21">SUM(T206:T221)</f>
        <v>810334</v>
      </c>
      <c r="U223" s="120">
        <f t="shared" si="21"/>
        <v>790075.0199999999</v>
      </c>
      <c r="V223" s="196">
        <f t="shared" si="21"/>
        <v>780930</v>
      </c>
      <c r="W223" s="120">
        <f t="shared" si="21"/>
        <v>650300.14</v>
      </c>
      <c r="X223" s="120">
        <f t="shared" si="20"/>
        <v>891060</v>
      </c>
      <c r="Y223" s="120">
        <f t="shared" ref="Y223" si="22">SUM(Y206:Y221)</f>
        <v>692341.5</v>
      </c>
      <c r="Z223" s="170">
        <f t="shared" si="20"/>
        <v>861845</v>
      </c>
    </row>
    <row r="224" spans="2:27" ht="15" customHeight="1" x14ac:dyDescent="0.2">
      <c r="B224" s="76"/>
      <c r="C224" s="121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2"/>
      <c r="P224" s="123"/>
      <c r="Q224" s="121"/>
      <c r="R224" s="79"/>
      <c r="S224" s="79"/>
      <c r="T224" s="79"/>
      <c r="U224" s="143"/>
      <c r="V224" s="143"/>
      <c r="W224" s="194"/>
      <c r="X224" s="115"/>
      <c r="Y224" s="63"/>
      <c r="Z224" s="230"/>
    </row>
    <row r="225" spans="2:26" ht="15" customHeight="1" x14ac:dyDescent="0.25">
      <c r="B225" s="177" t="s">
        <v>61</v>
      </c>
      <c r="C225" s="172"/>
      <c r="D225" s="173">
        <v>372072</v>
      </c>
      <c r="E225" s="173">
        <v>409300</v>
      </c>
      <c r="F225" s="173">
        <v>434023</v>
      </c>
      <c r="G225" s="173" t="e">
        <f>NA()</f>
        <v>#N/A</v>
      </c>
      <c r="H225" s="173">
        <f t="shared" ref="H225:Z225" si="23">SUM(H201-H223)</f>
        <v>-95585.57</v>
      </c>
      <c r="I225" s="173">
        <f t="shared" si="23"/>
        <v>-32254</v>
      </c>
      <c r="J225" s="173">
        <f t="shared" si="23"/>
        <v>-169418</v>
      </c>
      <c r="K225" s="173">
        <f t="shared" si="23"/>
        <v>308926</v>
      </c>
      <c r="L225" s="173">
        <f t="shared" si="23"/>
        <v>-117360</v>
      </c>
      <c r="M225" s="173">
        <f t="shared" si="23"/>
        <v>-147042.11000000004</v>
      </c>
      <c r="N225" s="173">
        <f t="shared" si="23"/>
        <v>-232100.29999999993</v>
      </c>
      <c r="O225" s="175">
        <f t="shared" si="23"/>
        <v>44709</v>
      </c>
      <c r="P225" s="178">
        <f t="shared" si="23"/>
        <v>167855.8000000001</v>
      </c>
      <c r="Q225" s="179">
        <f t="shared" si="23"/>
        <v>123104.63</v>
      </c>
      <c r="R225" s="180">
        <f t="shared" si="23"/>
        <v>127697.64000000001</v>
      </c>
      <c r="S225" s="180">
        <f t="shared" si="23"/>
        <v>68734.510000000009</v>
      </c>
      <c r="T225" s="180">
        <f t="shared" si="23"/>
        <v>80045</v>
      </c>
      <c r="U225" s="181">
        <f t="shared" si="23"/>
        <v>-64713.679999999935</v>
      </c>
      <c r="V225" s="182">
        <f t="shared" si="23"/>
        <v>-54586</v>
      </c>
      <c r="W225" s="202">
        <f t="shared" si="23"/>
        <v>-168.48999999999069</v>
      </c>
      <c r="X225" s="180">
        <f t="shared" si="23"/>
        <v>31297</v>
      </c>
      <c r="Y225" s="180">
        <f t="shared" si="23"/>
        <v>-15190.5</v>
      </c>
      <c r="Z225" s="232">
        <f t="shared" si="23"/>
        <v>-26845</v>
      </c>
    </row>
    <row r="226" spans="2:26" ht="15.75" customHeight="1" x14ac:dyDescent="0.25">
      <c r="B226" s="99"/>
      <c r="C226" s="121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2"/>
      <c r="P226" s="125"/>
      <c r="Q226" s="121"/>
      <c r="R226" s="79"/>
      <c r="S226" s="79"/>
      <c r="T226" s="79"/>
      <c r="U226" s="141"/>
      <c r="V226" s="141"/>
      <c r="W226" s="141"/>
      <c r="X226" s="115"/>
      <c r="Y226" s="63"/>
      <c r="Z226" s="63"/>
    </row>
    <row r="227" spans="2:26" ht="15" customHeight="1" x14ac:dyDescent="0.2">
      <c r="P227" s="33"/>
      <c r="Q227" s="39"/>
      <c r="R227" s="20"/>
      <c r="S227" s="20"/>
      <c r="T227" s="20"/>
      <c r="U227" s="36"/>
      <c r="V227" s="36"/>
      <c r="W227" s="36"/>
      <c r="X227" s="151"/>
    </row>
    <row r="228" spans="2:26" ht="15.75" customHeight="1" x14ac:dyDescent="0.2">
      <c r="L228" s="41">
        <f>SUM(L91+L139+L185+L225)</f>
        <v>-234301</v>
      </c>
      <c r="M228" s="41"/>
      <c r="N228" s="41"/>
      <c r="O228" s="41"/>
      <c r="P228" s="39"/>
      <c r="Q228" s="41"/>
      <c r="R228" s="42"/>
      <c r="S228" s="20"/>
      <c r="T228" s="20"/>
      <c r="U228" s="36"/>
      <c r="V228" s="36"/>
      <c r="W228" s="36"/>
      <c r="X228" s="151"/>
    </row>
    <row r="229" spans="2:26" ht="15" customHeight="1" x14ac:dyDescent="0.2">
      <c r="B229" s="40"/>
      <c r="P229" s="33"/>
      <c r="Q229" s="39"/>
      <c r="R229" s="20"/>
      <c r="S229" s="20"/>
      <c r="T229" s="20"/>
      <c r="U229" s="36"/>
      <c r="V229" s="36"/>
      <c r="W229" s="36"/>
      <c r="X229" s="151"/>
    </row>
    <row r="230" spans="2:26" ht="15" customHeight="1" x14ac:dyDescent="0.2">
      <c r="B230" s="40"/>
      <c r="O230" s="41"/>
      <c r="P230" s="39"/>
      <c r="Q230" s="41"/>
      <c r="R230" s="43"/>
      <c r="S230" s="20"/>
      <c r="T230" s="20"/>
      <c r="U230" s="36"/>
      <c r="V230" s="36"/>
      <c r="W230" s="36"/>
      <c r="X230" s="151"/>
    </row>
    <row r="231" spans="2:26" ht="15" customHeight="1" x14ac:dyDescent="0.2">
      <c r="P231" s="44"/>
      <c r="Q231" s="39"/>
      <c r="R231" s="34"/>
      <c r="S231" s="20"/>
      <c r="T231" s="20"/>
      <c r="U231" s="36"/>
      <c r="V231" s="36"/>
      <c r="W231" s="36"/>
      <c r="X231" s="151"/>
    </row>
    <row r="232" spans="2:26" ht="15.75" customHeight="1" x14ac:dyDescent="0.2">
      <c r="B232" s="40"/>
      <c r="P232" s="44"/>
      <c r="Q232" s="39"/>
      <c r="R232" s="34"/>
      <c r="S232" s="20"/>
      <c r="T232" s="20"/>
      <c r="U232" s="36"/>
      <c r="V232" s="36"/>
      <c r="W232" s="36"/>
      <c r="X232" s="151"/>
    </row>
    <row r="233" spans="2:26" ht="15" customHeight="1" x14ac:dyDescent="0.2">
      <c r="P233" s="30"/>
      <c r="Q233" s="39"/>
      <c r="R233" s="34"/>
      <c r="S233" s="20"/>
      <c r="T233" s="20"/>
      <c r="U233" s="36"/>
      <c r="V233" s="36"/>
      <c r="W233" s="36"/>
      <c r="X233" s="151"/>
    </row>
    <row r="234" spans="2:26" ht="15.75" customHeight="1" x14ac:dyDescent="0.2">
      <c r="P234" s="30"/>
      <c r="Q234" s="39"/>
      <c r="R234" s="34"/>
      <c r="S234" s="20"/>
      <c r="T234" s="20"/>
      <c r="U234" s="36"/>
      <c r="V234" s="36"/>
      <c r="W234" s="36"/>
      <c r="X234" s="151"/>
    </row>
    <row r="235" spans="2:26" ht="15.75" customHeight="1" x14ac:dyDescent="0.2">
      <c r="P235" s="30"/>
      <c r="Q235" s="39"/>
      <c r="R235" s="34"/>
      <c r="S235" s="20"/>
      <c r="T235" s="20"/>
      <c r="U235" s="36"/>
      <c r="V235" s="36"/>
      <c r="W235" s="36"/>
      <c r="X235" s="151"/>
    </row>
    <row r="236" spans="2:26" ht="15" customHeight="1" x14ac:dyDescent="0.2">
      <c r="P236" s="30"/>
      <c r="Q236" s="39"/>
      <c r="R236" s="34"/>
      <c r="S236" s="20"/>
      <c r="T236" s="20"/>
      <c r="U236" s="36"/>
      <c r="V236" s="36"/>
      <c r="W236" s="36"/>
      <c r="X236" s="151"/>
    </row>
    <row r="237" spans="2:26" ht="15" customHeight="1" x14ac:dyDescent="0.2">
      <c r="P237" s="30"/>
      <c r="Q237" s="39"/>
      <c r="R237" s="34"/>
      <c r="S237" s="20"/>
      <c r="T237" s="20"/>
      <c r="U237" s="36"/>
      <c r="V237" s="36"/>
      <c r="W237" s="36"/>
      <c r="X237" s="151"/>
    </row>
    <row r="238" spans="2:26" ht="15" customHeight="1" x14ac:dyDescent="0.2">
      <c r="P238" s="30"/>
      <c r="Q238" s="39"/>
      <c r="S238" s="20"/>
      <c r="T238" s="20"/>
      <c r="U238" s="36"/>
      <c r="V238" s="36"/>
      <c r="W238" s="36"/>
      <c r="X238" s="151"/>
    </row>
    <row r="239" spans="2:26" ht="15" customHeight="1" x14ac:dyDescent="0.2">
      <c r="P239" s="30"/>
      <c r="Q239" s="39"/>
      <c r="S239" s="20"/>
      <c r="T239" s="20"/>
      <c r="U239" s="36"/>
      <c r="V239" s="36"/>
      <c r="W239" s="36"/>
      <c r="X239" s="151"/>
    </row>
    <row r="240" spans="2:26" ht="15" customHeight="1" x14ac:dyDescent="0.2">
      <c r="P240" s="30"/>
      <c r="Q240" s="39"/>
      <c r="S240" s="20"/>
      <c r="T240" s="20"/>
      <c r="U240" s="36"/>
      <c r="V240" s="36"/>
      <c r="W240" s="36"/>
      <c r="X240" s="151"/>
    </row>
    <row r="241" spans="16:24" ht="15" customHeight="1" x14ac:dyDescent="0.2">
      <c r="P241" s="30"/>
      <c r="Q241" s="39"/>
      <c r="S241" s="20"/>
      <c r="T241" s="20"/>
      <c r="U241" s="36"/>
      <c r="V241" s="36"/>
      <c r="W241" s="36"/>
      <c r="X241" s="151"/>
    </row>
    <row r="242" spans="16:24" ht="15" customHeight="1" x14ac:dyDescent="0.2">
      <c r="P242" s="30"/>
      <c r="Q242" s="39"/>
      <c r="S242" s="20"/>
      <c r="T242" s="20"/>
      <c r="U242" s="36"/>
      <c r="V242" s="36"/>
      <c r="W242" s="36"/>
      <c r="X242" s="151"/>
    </row>
    <row r="243" spans="16:24" ht="15" customHeight="1" x14ac:dyDescent="0.2">
      <c r="P243" s="30"/>
      <c r="Q243" s="39"/>
      <c r="S243" s="20"/>
      <c r="T243" s="20"/>
      <c r="U243" s="36"/>
      <c r="V243" s="36"/>
      <c r="W243" s="36"/>
      <c r="X243" s="151"/>
    </row>
    <row r="244" spans="16:24" ht="15" customHeight="1" x14ac:dyDescent="0.2">
      <c r="P244" s="30"/>
      <c r="Q244" s="39"/>
      <c r="S244" s="20"/>
      <c r="T244" s="20"/>
      <c r="U244" s="36"/>
      <c r="V244" s="36"/>
      <c r="W244" s="36"/>
      <c r="X244" s="151"/>
    </row>
    <row r="245" spans="16:24" ht="15" customHeight="1" x14ac:dyDescent="0.2">
      <c r="P245" s="30"/>
      <c r="Q245" s="39"/>
      <c r="S245" s="20"/>
      <c r="T245" s="20"/>
      <c r="U245" s="36"/>
      <c r="V245" s="36"/>
      <c r="W245" s="36"/>
      <c r="X245" s="151"/>
    </row>
    <row r="246" spans="16:24" ht="15" customHeight="1" x14ac:dyDescent="0.2">
      <c r="P246" s="30"/>
      <c r="Q246" s="39"/>
      <c r="S246" s="20"/>
      <c r="T246" s="20"/>
      <c r="U246" s="36"/>
      <c r="V246" s="36"/>
      <c r="W246" s="36"/>
      <c r="X246" s="151"/>
    </row>
    <row r="247" spans="16:24" ht="15" customHeight="1" x14ac:dyDescent="0.2">
      <c r="P247" s="30"/>
      <c r="Q247" s="39"/>
      <c r="S247" s="20"/>
      <c r="T247" s="20"/>
      <c r="U247" s="36"/>
      <c r="V247" s="36"/>
      <c r="W247" s="36"/>
      <c r="X247" s="151"/>
    </row>
    <row r="248" spans="16:24" ht="15" customHeight="1" x14ac:dyDescent="0.2">
      <c r="P248" s="30"/>
      <c r="Q248" s="39"/>
      <c r="S248" s="20"/>
      <c r="T248" s="20"/>
      <c r="U248" s="36"/>
      <c r="V248" s="36"/>
      <c r="W248" s="36"/>
      <c r="X248" s="151"/>
    </row>
    <row r="249" spans="16:24" ht="15" customHeight="1" x14ac:dyDescent="0.2">
      <c r="P249" s="30"/>
      <c r="Q249" s="39"/>
      <c r="S249" s="20"/>
      <c r="T249" s="20"/>
      <c r="U249" s="36"/>
      <c r="V249" s="36"/>
      <c r="W249" s="36"/>
      <c r="X249" s="151"/>
    </row>
    <row r="250" spans="16:24" ht="15" customHeight="1" x14ac:dyDescent="0.2">
      <c r="P250" s="30"/>
      <c r="Q250" s="39"/>
      <c r="S250" s="20"/>
      <c r="T250" s="20"/>
      <c r="U250" s="36"/>
      <c r="V250" s="36"/>
      <c r="W250" s="36"/>
      <c r="X250" s="151"/>
    </row>
    <row r="251" spans="16:24" ht="15" customHeight="1" x14ac:dyDescent="0.2">
      <c r="P251" s="30"/>
      <c r="Q251" s="39"/>
      <c r="S251" s="20"/>
      <c r="T251" s="20"/>
      <c r="U251" s="36"/>
      <c r="V251" s="36"/>
      <c r="W251" s="36"/>
      <c r="X251" s="151"/>
    </row>
    <row r="252" spans="16:24" ht="15" customHeight="1" x14ac:dyDescent="0.2">
      <c r="P252" s="30"/>
      <c r="Q252" s="39"/>
      <c r="S252" s="20"/>
      <c r="T252" s="20"/>
      <c r="U252" s="36"/>
      <c r="V252" s="36"/>
      <c r="W252" s="36"/>
      <c r="X252" s="151"/>
    </row>
    <row r="253" spans="16:24" ht="15" customHeight="1" x14ac:dyDescent="0.2">
      <c r="P253" s="30"/>
      <c r="Q253" s="39"/>
      <c r="S253" s="20"/>
      <c r="T253" s="20"/>
      <c r="U253" s="36"/>
      <c r="V253" s="36"/>
      <c r="W253" s="36"/>
      <c r="X253" s="151"/>
    </row>
    <row r="254" spans="16:24" ht="15" customHeight="1" x14ac:dyDescent="0.2">
      <c r="P254" s="30"/>
      <c r="Q254" s="39"/>
      <c r="S254" s="20"/>
      <c r="T254" s="20"/>
      <c r="U254" s="36"/>
      <c r="V254" s="36"/>
      <c r="W254" s="36"/>
      <c r="X254" s="151"/>
    </row>
    <row r="255" spans="16:24" ht="15" customHeight="1" x14ac:dyDescent="0.2">
      <c r="P255" s="30"/>
      <c r="Q255" s="39"/>
      <c r="S255" s="20"/>
      <c r="T255" s="20"/>
      <c r="U255" s="36"/>
      <c r="V255" s="36"/>
      <c r="W255" s="36"/>
      <c r="X255" s="151"/>
    </row>
    <row r="256" spans="16:24" ht="15" customHeight="1" x14ac:dyDescent="0.2">
      <c r="P256" s="30"/>
      <c r="Q256" s="39"/>
      <c r="S256" s="20"/>
      <c r="T256" s="20"/>
      <c r="U256" s="36"/>
      <c r="V256" s="36"/>
      <c r="W256" s="36"/>
      <c r="X256" s="151"/>
    </row>
    <row r="257" spans="16:24" ht="15" customHeight="1" x14ac:dyDescent="0.2">
      <c r="P257" s="30"/>
      <c r="Q257" s="39"/>
      <c r="S257" s="20"/>
      <c r="T257" s="20"/>
      <c r="U257" s="36"/>
      <c r="V257" s="36"/>
      <c r="W257" s="36"/>
      <c r="X257" s="151"/>
    </row>
    <row r="258" spans="16:24" ht="15" customHeight="1" x14ac:dyDescent="0.2">
      <c r="P258" s="30"/>
      <c r="Q258" s="39"/>
      <c r="S258" s="20"/>
      <c r="T258" s="20"/>
      <c r="U258" s="36"/>
      <c r="V258" s="36"/>
      <c r="W258" s="36"/>
      <c r="X258" s="151"/>
    </row>
    <row r="259" spans="16:24" ht="15" customHeight="1" x14ac:dyDescent="0.2">
      <c r="P259" s="30"/>
      <c r="Q259" s="39"/>
      <c r="S259" s="20"/>
      <c r="T259" s="20"/>
      <c r="U259" s="36"/>
      <c r="V259" s="36"/>
      <c r="W259" s="36"/>
      <c r="X259" s="151"/>
    </row>
    <row r="260" spans="16:24" ht="15" customHeight="1" x14ac:dyDescent="0.2">
      <c r="P260" s="30"/>
      <c r="Q260" s="39"/>
      <c r="S260" s="20"/>
      <c r="T260" s="20"/>
      <c r="U260" s="36"/>
      <c r="V260" s="36"/>
      <c r="W260" s="36"/>
      <c r="X260" s="151"/>
    </row>
    <row r="261" spans="16:24" ht="15" customHeight="1" x14ac:dyDescent="0.2">
      <c r="P261" s="30"/>
      <c r="Q261" s="39"/>
      <c r="S261" s="20"/>
      <c r="T261" s="20"/>
      <c r="U261" s="36"/>
      <c r="V261" s="36"/>
      <c r="W261" s="36"/>
      <c r="X261" s="151"/>
    </row>
    <row r="262" spans="16:24" ht="15" customHeight="1" x14ac:dyDescent="0.2">
      <c r="P262" s="30"/>
      <c r="Q262" s="39"/>
      <c r="U262" s="36"/>
      <c r="V262" s="36"/>
      <c r="W262" s="36"/>
      <c r="X262" s="151"/>
    </row>
    <row r="263" spans="16:24" ht="15" customHeight="1" x14ac:dyDescent="0.2">
      <c r="P263" s="30"/>
      <c r="Q263" s="39"/>
      <c r="U263" s="36"/>
      <c r="V263" s="36"/>
      <c r="W263" s="36"/>
      <c r="X263" s="151"/>
    </row>
    <row r="264" spans="16:24" ht="15" customHeight="1" x14ac:dyDescent="0.2">
      <c r="P264" s="30"/>
      <c r="Q264" s="39"/>
      <c r="U264" s="36"/>
      <c r="V264" s="36"/>
      <c r="W264" s="36"/>
      <c r="X264" s="151"/>
    </row>
    <row r="265" spans="16:24" ht="15" customHeight="1" x14ac:dyDescent="0.2">
      <c r="P265" s="30"/>
      <c r="Q265" s="39"/>
      <c r="U265" s="36"/>
      <c r="V265" s="36"/>
      <c r="W265" s="36"/>
      <c r="X265" s="151"/>
    </row>
    <row r="266" spans="16:24" ht="15" customHeight="1" x14ac:dyDescent="0.2">
      <c r="P266" s="30"/>
      <c r="Q266" s="39"/>
      <c r="U266" s="36"/>
      <c r="V266" s="36"/>
      <c r="W266" s="36"/>
      <c r="X266" s="151"/>
    </row>
    <row r="267" spans="16:24" ht="15" customHeight="1" x14ac:dyDescent="0.2">
      <c r="P267" s="30"/>
      <c r="Q267" s="39"/>
      <c r="U267" s="36"/>
      <c r="V267" s="36"/>
      <c r="W267" s="36"/>
      <c r="X267" s="151"/>
    </row>
    <row r="268" spans="16:24" ht="15" customHeight="1" x14ac:dyDescent="0.2">
      <c r="P268" s="30"/>
      <c r="Q268" s="39"/>
      <c r="U268" s="36"/>
      <c r="V268" s="36"/>
      <c r="W268" s="36"/>
      <c r="X268" s="151"/>
    </row>
    <row r="269" spans="16:24" ht="15" customHeight="1" x14ac:dyDescent="0.2">
      <c r="P269" s="30"/>
      <c r="Q269" s="39"/>
      <c r="U269" s="36"/>
      <c r="V269" s="36"/>
      <c r="W269" s="36"/>
      <c r="X269" s="151"/>
    </row>
    <row r="270" spans="16:24" ht="15" customHeight="1" x14ac:dyDescent="0.2">
      <c r="P270" s="30"/>
      <c r="Q270" s="39"/>
      <c r="U270" s="36"/>
      <c r="V270" s="36"/>
      <c r="W270" s="36"/>
      <c r="X270" s="151"/>
    </row>
    <row r="271" spans="16:24" ht="15" customHeight="1" x14ac:dyDescent="0.2">
      <c r="P271" s="30"/>
      <c r="Q271" s="39"/>
      <c r="U271" s="36"/>
      <c r="V271" s="36"/>
      <c r="W271" s="36"/>
      <c r="X271" s="151"/>
    </row>
    <row r="272" spans="16:24" ht="15" customHeight="1" x14ac:dyDescent="0.2">
      <c r="P272" s="30"/>
      <c r="Q272" s="39"/>
      <c r="U272" s="36"/>
      <c r="V272" s="36"/>
      <c r="W272" s="36"/>
      <c r="X272" s="151"/>
    </row>
    <row r="273" spans="1:24" ht="15" customHeight="1" x14ac:dyDescent="0.2">
      <c r="P273" s="30"/>
      <c r="Q273" s="39"/>
      <c r="U273" s="36"/>
      <c r="V273" s="36"/>
      <c r="W273" s="36"/>
      <c r="X273" s="151"/>
    </row>
    <row r="274" spans="1:24" ht="15" customHeight="1" x14ac:dyDescent="0.25">
      <c r="B274" s="35"/>
      <c r="K274" s="31"/>
      <c r="P274" s="30"/>
      <c r="Q274" s="39"/>
      <c r="U274" s="36"/>
      <c r="V274" s="36"/>
      <c r="W274" s="36"/>
      <c r="X274" s="151"/>
    </row>
    <row r="275" spans="1:24" ht="15" customHeight="1" x14ac:dyDescent="0.25">
      <c r="K275" s="32"/>
      <c r="L275" s="45"/>
      <c r="P275" s="30"/>
      <c r="Q275" s="39"/>
      <c r="U275" s="36"/>
      <c r="V275" s="36"/>
      <c r="W275" s="36"/>
      <c r="X275" s="151"/>
    </row>
    <row r="276" spans="1:24" ht="15" customHeight="1" x14ac:dyDescent="0.2">
      <c r="P276" s="30"/>
      <c r="Q276" s="39"/>
      <c r="U276" s="36"/>
      <c r="V276" s="36"/>
      <c r="W276" s="36"/>
      <c r="X276" s="151"/>
    </row>
    <row r="277" spans="1:24" ht="15" customHeight="1" x14ac:dyDescent="0.2">
      <c r="A277" s="40"/>
      <c r="P277" s="30"/>
      <c r="Q277" s="39"/>
      <c r="U277" s="36"/>
      <c r="V277" s="36"/>
      <c r="W277" s="36"/>
      <c r="X277" s="151"/>
    </row>
    <row r="278" spans="1:24" ht="15" customHeight="1" x14ac:dyDescent="0.2">
      <c r="D278" s="38"/>
      <c r="K278" s="37"/>
      <c r="L278" s="46"/>
      <c r="P278" s="30"/>
      <c r="Q278" s="39"/>
      <c r="U278" s="36"/>
      <c r="V278" s="36"/>
      <c r="W278" s="36"/>
      <c r="X278" s="151"/>
    </row>
    <row r="279" spans="1:24" ht="15" customHeight="1" x14ac:dyDescent="0.2">
      <c r="B279" s="37"/>
      <c r="P279" s="30"/>
      <c r="Q279" s="39"/>
      <c r="U279" s="36"/>
      <c r="V279" s="36"/>
      <c r="W279" s="36"/>
      <c r="X279" s="151"/>
    </row>
    <row r="280" spans="1:24" ht="15" customHeight="1" x14ac:dyDescent="0.2">
      <c r="D280" s="38"/>
      <c r="K280" s="37"/>
      <c r="L280" s="46"/>
      <c r="P280" s="30"/>
      <c r="Q280" s="39"/>
      <c r="U280" s="36"/>
      <c r="V280" s="36"/>
      <c r="W280" s="36"/>
      <c r="X280" s="151"/>
    </row>
    <row r="281" spans="1:24" ht="15" customHeight="1" x14ac:dyDescent="0.2">
      <c r="B281" s="37"/>
      <c r="P281" s="30"/>
      <c r="Q281" s="39"/>
      <c r="U281" s="36"/>
      <c r="V281" s="36"/>
      <c r="W281" s="36"/>
      <c r="X281" s="151"/>
    </row>
    <row r="282" spans="1:24" ht="15" customHeight="1" x14ac:dyDescent="0.2">
      <c r="D282" s="38"/>
      <c r="K282" s="37"/>
      <c r="L282" s="46"/>
      <c r="P282" s="30"/>
      <c r="Q282" s="39"/>
      <c r="U282" s="36"/>
      <c r="V282" s="36"/>
      <c r="W282" s="36"/>
      <c r="X282" s="151"/>
    </row>
    <row r="283" spans="1:24" ht="15" customHeight="1" x14ac:dyDescent="0.2">
      <c r="B283" s="37"/>
      <c r="P283" s="30"/>
      <c r="Q283" s="39"/>
      <c r="U283" s="36"/>
      <c r="V283" s="36"/>
      <c r="W283" s="36"/>
      <c r="X283" s="151"/>
    </row>
    <row r="284" spans="1:24" ht="15" customHeight="1" x14ac:dyDescent="0.2">
      <c r="D284" s="38"/>
      <c r="K284" s="37"/>
      <c r="L284" s="46"/>
      <c r="P284" s="30"/>
      <c r="Q284" s="39"/>
      <c r="U284" s="36"/>
      <c r="V284" s="36"/>
      <c r="W284" s="36"/>
      <c r="X284" s="151"/>
    </row>
    <row r="285" spans="1:24" ht="15" customHeight="1" x14ac:dyDescent="0.2">
      <c r="B285" s="37"/>
      <c r="P285" s="30"/>
      <c r="Q285" s="39"/>
      <c r="U285" s="36"/>
      <c r="V285" s="36"/>
      <c r="W285" s="36"/>
      <c r="X285" s="151"/>
    </row>
    <row r="286" spans="1:24" ht="15" customHeight="1" x14ac:dyDescent="0.2">
      <c r="D286" s="38"/>
      <c r="K286" s="37"/>
      <c r="L286" s="46"/>
      <c r="P286" s="30"/>
      <c r="Q286" s="39"/>
      <c r="U286" s="36"/>
      <c r="V286" s="36"/>
      <c r="W286" s="36"/>
      <c r="X286" s="151"/>
    </row>
    <row r="287" spans="1:24" ht="15" customHeight="1" x14ac:dyDescent="0.2">
      <c r="B287" s="37"/>
      <c r="P287" s="30"/>
      <c r="Q287" s="39"/>
      <c r="U287" s="36"/>
      <c r="V287" s="36"/>
      <c r="W287" s="36"/>
      <c r="X287" s="151"/>
    </row>
    <row r="288" spans="1:24" ht="15" customHeight="1" x14ac:dyDescent="0.2">
      <c r="D288" s="38"/>
      <c r="K288" s="37"/>
      <c r="L288" s="46"/>
      <c r="P288" s="30"/>
      <c r="Q288" s="39"/>
      <c r="U288" s="36"/>
      <c r="V288" s="36"/>
      <c r="W288" s="36"/>
      <c r="X288" s="151"/>
    </row>
    <row r="289" spans="2:24" ht="15" customHeight="1" x14ac:dyDescent="0.2">
      <c r="B289" s="37"/>
      <c r="P289" s="30"/>
      <c r="Q289" s="39"/>
      <c r="U289" s="36"/>
      <c r="V289" s="36"/>
      <c r="W289" s="36"/>
      <c r="X289" s="151"/>
    </row>
    <row r="290" spans="2:24" ht="15" customHeight="1" x14ac:dyDescent="0.2">
      <c r="P290" s="30"/>
      <c r="Q290" s="39"/>
      <c r="U290" s="36"/>
      <c r="V290" s="36"/>
      <c r="W290" s="36"/>
      <c r="X290" s="151"/>
    </row>
    <row r="291" spans="2:24" ht="15" customHeight="1" x14ac:dyDescent="0.2">
      <c r="P291" s="30"/>
      <c r="Q291" s="39"/>
      <c r="U291" s="36"/>
      <c r="V291" s="36"/>
      <c r="W291" s="36"/>
      <c r="X291" s="151"/>
    </row>
    <row r="292" spans="2:24" ht="15" customHeight="1" x14ac:dyDescent="0.2">
      <c r="B292" s="37"/>
      <c r="P292" s="30"/>
      <c r="Q292" s="39"/>
      <c r="U292" s="36"/>
      <c r="V292" s="36"/>
      <c r="W292" s="36"/>
      <c r="X292" s="151"/>
    </row>
    <row r="293" spans="2:24" ht="15" customHeight="1" x14ac:dyDescent="0.2">
      <c r="P293" s="30"/>
      <c r="Q293" s="39"/>
      <c r="U293" s="36"/>
      <c r="V293" s="36"/>
      <c r="W293" s="36"/>
      <c r="X293" s="151"/>
    </row>
    <row r="294" spans="2:24" ht="15" customHeight="1" x14ac:dyDescent="0.2">
      <c r="B294" s="47"/>
      <c r="P294" s="30"/>
      <c r="Q294" s="39"/>
      <c r="U294" s="36"/>
      <c r="V294" s="36"/>
      <c r="W294" s="36"/>
      <c r="X294" s="151"/>
    </row>
    <row r="295" spans="2:24" ht="15" customHeight="1" x14ac:dyDescent="0.2">
      <c r="P295" s="30"/>
      <c r="Q295" s="39"/>
      <c r="U295" s="36"/>
      <c r="V295" s="36"/>
      <c r="W295" s="36"/>
      <c r="X295" s="151"/>
    </row>
    <row r="296" spans="2:24" ht="15" customHeight="1" x14ac:dyDescent="0.2">
      <c r="B296" s="47"/>
      <c r="P296" s="30"/>
      <c r="Q296" s="39"/>
      <c r="U296" s="36"/>
      <c r="V296" s="36"/>
      <c r="W296" s="36"/>
      <c r="X296" s="151"/>
    </row>
    <row r="297" spans="2:24" ht="15" customHeight="1" x14ac:dyDescent="0.2">
      <c r="B297" s="47"/>
      <c r="P297" s="30"/>
      <c r="Q297" s="39"/>
      <c r="U297" s="36"/>
      <c r="V297" s="36"/>
      <c r="W297" s="36"/>
      <c r="X297" s="151"/>
    </row>
    <row r="298" spans="2:24" ht="15" customHeight="1" x14ac:dyDescent="0.2">
      <c r="P298" s="30"/>
      <c r="Q298" s="39"/>
      <c r="U298" s="36"/>
      <c r="V298" s="36"/>
      <c r="W298" s="36"/>
      <c r="X298" s="151"/>
    </row>
    <row r="299" spans="2:24" ht="15" customHeight="1" x14ac:dyDescent="0.2">
      <c r="P299" s="30"/>
      <c r="Q299" s="39"/>
      <c r="U299" s="36"/>
      <c r="V299" s="36"/>
      <c r="W299" s="36"/>
      <c r="X299" s="151"/>
    </row>
    <row r="300" spans="2:24" ht="17.100000000000001" customHeight="1" x14ac:dyDescent="0.2">
      <c r="P300" s="30"/>
      <c r="Q300" s="39"/>
      <c r="U300" s="36"/>
      <c r="V300" s="36"/>
      <c r="W300" s="36"/>
      <c r="X300" s="151"/>
    </row>
    <row r="301" spans="2:24" ht="17.100000000000001" customHeight="1" x14ac:dyDescent="0.2">
      <c r="P301" s="30"/>
      <c r="Q301" s="39"/>
      <c r="U301" s="36"/>
      <c r="V301" s="36"/>
      <c r="W301" s="36"/>
      <c r="X301" s="151"/>
    </row>
    <row r="302" spans="2:24" ht="17.100000000000001" customHeight="1" x14ac:dyDescent="0.2">
      <c r="P302" s="30"/>
      <c r="Q302" s="39"/>
      <c r="U302" s="36"/>
      <c r="V302" s="36"/>
      <c r="W302" s="36"/>
      <c r="X302" s="151"/>
    </row>
    <row r="303" spans="2:24" ht="17.100000000000001" customHeight="1" x14ac:dyDescent="0.2">
      <c r="P303" s="30"/>
      <c r="Q303" s="39"/>
      <c r="U303" s="36"/>
      <c r="V303" s="36"/>
      <c r="W303" s="36"/>
      <c r="X303" s="151"/>
    </row>
    <row r="304" spans="2:24" ht="17.100000000000001" customHeight="1" x14ac:dyDescent="0.2">
      <c r="P304" s="30"/>
      <c r="Q304" s="39"/>
      <c r="U304" s="36"/>
      <c r="V304" s="36"/>
      <c r="W304" s="36"/>
      <c r="X304" s="151"/>
    </row>
    <row r="305" spans="16:24" ht="17.100000000000001" customHeight="1" x14ac:dyDescent="0.2">
      <c r="P305" s="30"/>
      <c r="Q305" s="39"/>
      <c r="U305" s="36"/>
      <c r="V305" s="36"/>
      <c r="W305" s="36"/>
      <c r="X305" s="151"/>
    </row>
    <row r="306" spans="16:24" ht="17.100000000000001" customHeight="1" x14ac:dyDescent="0.2">
      <c r="P306" s="30"/>
      <c r="Q306" s="39"/>
      <c r="U306" s="36"/>
      <c r="V306" s="36"/>
      <c r="W306" s="36"/>
      <c r="X306" s="151"/>
    </row>
    <row r="307" spans="16:24" ht="17.100000000000001" customHeight="1" x14ac:dyDescent="0.2">
      <c r="P307" s="30"/>
      <c r="Q307" s="39"/>
      <c r="U307" s="36"/>
      <c r="V307" s="36"/>
      <c r="W307" s="36"/>
      <c r="X307" s="151"/>
    </row>
    <row r="308" spans="16:24" ht="17.100000000000001" customHeight="1" x14ac:dyDescent="0.2">
      <c r="P308" s="30"/>
      <c r="Q308" s="39"/>
      <c r="U308" s="36"/>
      <c r="V308" s="36"/>
      <c r="W308" s="36"/>
      <c r="X308" s="151"/>
    </row>
    <row r="309" spans="16:24" ht="17.100000000000001" customHeight="1" x14ac:dyDescent="0.2">
      <c r="P309" s="30"/>
      <c r="Q309" s="39"/>
      <c r="U309" s="36"/>
      <c r="V309" s="36"/>
      <c r="W309" s="36"/>
      <c r="X309" s="151"/>
    </row>
    <row r="310" spans="16:24" ht="17.100000000000001" customHeight="1" x14ac:dyDescent="0.2">
      <c r="P310" s="30"/>
      <c r="Q310" s="39"/>
      <c r="U310" s="36"/>
      <c r="V310" s="36"/>
      <c r="W310" s="36"/>
      <c r="X310" s="151"/>
    </row>
    <row r="311" spans="16:24" ht="15.75" customHeight="1" x14ac:dyDescent="0.2">
      <c r="P311" s="30"/>
      <c r="Q311" s="39"/>
      <c r="U311" s="36"/>
      <c r="V311" s="36"/>
      <c r="W311" s="36"/>
      <c r="X311" s="151"/>
    </row>
    <row r="312" spans="16:24" ht="15" customHeight="1" x14ac:dyDescent="0.2">
      <c r="P312" s="30"/>
      <c r="Q312" s="39"/>
      <c r="U312" s="36"/>
      <c r="V312" s="36"/>
      <c r="W312" s="36"/>
      <c r="X312" s="151"/>
    </row>
    <row r="313" spans="16:24" ht="15.75" customHeight="1" x14ac:dyDescent="0.2">
      <c r="P313" s="30"/>
      <c r="Q313" s="39"/>
      <c r="U313" s="36"/>
      <c r="V313" s="36"/>
      <c r="W313" s="36"/>
      <c r="X313" s="151"/>
    </row>
    <row r="314" spans="16:24" ht="15.75" customHeight="1" x14ac:dyDescent="0.2">
      <c r="P314" s="30"/>
      <c r="Q314" s="39"/>
      <c r="U314" s="36"/>
      <c r="V314" s="36"/>
      <c r="W314" s="36"/>
      <c r="X314" s="151"/>
    </row>
    <row r="315" spans="16:24" ht="15.75" customHeight="1" x14ac:dyDescent="0.2">
      <c r="P315" s="30"/>
      <c r="Q315" s="39"/>
      <c r="U315" s="36"/>
      <c r="V315" s="36"/>
      <c r="W315" s="36"/>
      <c r="X315" s="151"/>
    </row>
    <row r="316" spans="16:24" ht="15.75" customHeight="1" x14ac:dyDescent="0.2">
      <c r="P316" s="30"/>
      <c r="Q316" s="39"/>
      <c r="U316" s="36"/>
      <c r="V316" s="36"/>
      <c r="W316" s="36"/>
      <c r="X316" s="151"/>
    </row>
    <row r="317" spans="16:24" ht="15.75" customHeight="1" x14ac:dyDescent="0.2">
      <c r="P317" s="30"/>
      <c r="Q317" s="39"/>
      <c r="U317" s="36"/>
      <c r="V317" s="36"/>
      <c r="W317" s="36"/>
      <c r="X317" s="151"/>
    </row>
    <row r="318" spans="16:24" ht="15" customHeight="1" x14ac:dyDescent="0.2">
      <c r="P318" s="30"/>
      <c r="Q318" s="39"/>
      <c r="U318" s="36"/>
      <c r="V318" s="36"/>
      <c r="W318" s="36"/>
      <c r="X318" s="151"/>
    </row>
    <row r="319" spans="16:24" ht="15.75" customHeight="1" x14ac:dyDescent="0.2">
      <c r="P319" s="30"/>
      <c r="Q319" s="39"/>
      <c r="U319" s="36"/>
      <c r="V319" s="36"/>
      <c r="W319" s="36"/>
      <c r="X319" s="151"/>
    </row>
    <row r="320" spans="16:24" ht="15" customHeight="1" x14ac:dyDescent="0.2">
      <c r="P320" s="30"/>
      <c r="Q320" s="39"/>
      <c r="U320" s="36"/>
      <c r="V320" s="36"/>
      <c r="W320" s="36"/>
      <c r="X320" s="151"/>
    </row>
    <row r="321" spans="16:24" ht="15" customHeight="1" x14ac:dyDescent="0.2">
      <c r="P321" s="30"/>
      <c r="Q321" s="39"/>
      <c r="U321" s="36"/>
      <c r="V321" s="36"/>
      <c r="W321" s="36"/>
      <c r="X321" s="151"/>
    </row>
    <row r="322" spans="16:24" ht="15" customHeight="1" x14ac:dyDescent="0.2">
      <c r="P322" s="30"/>
      <c r="Q322" s="39"/>
      <c r="U322" s="36"/>
      <c r="V322" s="36"/>
      <c r="W322" s="36"/>
      <c r="X322" s="151"/>
    </row>
    <row r="323" spans="16:24" ht="15" customHeight="1" x14ac:dyDescent="0.2">
      <c r="P323" s="30"/>
      <c r="Q323" s="39"/>
      <c r="U323" s="36"/>
      <c r="V323" s="36"/>
      <c r="W323" s="36"/>
      <c r="X323" s="151"/>
    </row>
    <row r="324" spans="16:24" ht="15" customHeight="1" x14ac:dyDescent="0.2">
      <c r="P324" s="30"/>
      <c r="Q324" s="39"/>
      <c r="U324" s="36"/>
      <c r="V324" s="36"/>
      <c r="W324" s="36"/>
      <c r="X324" s="151"/>
    </row>
    <row r="325" spans="16:24" ht="15" customHeight="1" x14ac:dyDescent="0.2">
      <c r="P325" s="30"/>
      <c r="Q325" s="39"/>
      <c r="U325" s="36"/>
      <c r="V325" s="36"/>
      <c r="W325" s="36"/>
      <c r="X325" s="151"/>
    </row>
    <row r="326" spans="16:24" ht="15" customHeight="1" x14ac:dyDescent="0.2">
      <c r="P326" s="30"/>
      <c r="Q326" s="39"/>
      <c r="U326" s="36"/>
      <c r="V326" s="36"/>
      <c r="W326" s="36"/>
      <c r="X326" s="151"/>
    </row>
    <row r="327" spans="16:24" ht="15" customHeight="1" x14ac:dyDescent="0.2">
      <c r="P327" s="30"/>
      <c r="Q327" s="39"/>
      <c r="U327" s="36"/>
      <c r="V327" s="36"/>
      <c r="W327" s="36"/>
      <c r="X327" s="151"/>
    </row>
    <row r="328" spans="16:24" ht="15" customHeight="1" x14ac:dyDescent="0.2">
      <c r="P328" s="30"/>
      <c r="Q328" s="39"/>
      <c r="U328" s="36"/>
      <c r="V328" s="36"/>
      <c r="W328" s="36"/>
      <c r="X328" s="151"/>
    </row>
    <row r="329" spans="16:24" ht="15" customHeight="1" x14ac:dyDescent="0.2">
      <c r="P329" s="30"/>
      <c r="Q329" s="39"/>
      <c r="U329" s="36"/>
      <c r="V329" s="36"/>
      <c r="W329" s="36"/>
      <c r="X329" s="151"/>
    </row>
    <row r="330" spans="16:24" ht="15" customHeight="1" x14ac:dyDescent="0.2">
      <c r="P330" s="30"/>
      <c r="Q330" s="39"/>
      <c r="U330" s="36"/>
      <c r="V330" s="36"/>
      <c r="W330" s="36"/>
      <c r="X330" s="151"/>
    </row>
    <row r="331" spans="16:24" ht="15" customHeight="1" x14ac:dyDescent="0.2">
      <c r="P331" s="30"/>
      <c r="Q331" s="39"/>
      <c r="U331" s="36"/>
      <c r="V331" s="36"/>
      <c r="W331" s="36"/>
      <c r="X331" s="151"/>
    </row>
    <row r="332" spans="16:24" ht="15" customHeight="1" x14ac:dyDescent="0.2">
      <c r="P332" s="30"/>
      <c r="Q332" s="39"/>
      <c r="U332" s="36"/>
      <c r="V332" s="36"/>
      <c r="W332" s="36"/>
      <c r="X332" s="151"/>
    </row>
    <row r="333" spans="16:24" ht="15" customHeight="1" x14ac:dyDescent="0.2">
      <c r="P333" s="30"/>
      <c r="Q333" s="39"/>
      <c r="U333" s="36"/>
      <c r="V333" s="36"/>
      <c r="W333" s="36"/>
      <c r="X333" s="151"/>
    </row>
    <row r="334" spans="16:24" ht="15" customHeight="1" x14ac:dyDescent="0.2">
      <c r="P334" s="30"/>
      <c r="Q334" s="39"/>
      <c r="U334" s="36"/>
      <c r="V334" s="36"/>
      <c r="W334" s="36"/>
      <c r="X334" s="151"/>
    </row>
    <row r="335" spans="16:24" ht="15" customHeight="1" x14ac:dyDescent="0.2">
      <c r="U335" s="36"/>
      <c r="V335" s="36"/>
      <c r="W335" s="36"/>
      <c r="X335" s="151"/>
    </row>
    <row r="336" spans="16:24" ht="15" customHeight="1" x14ac:dyDescent="0.2">
      <c r="U336" s="36"/>
      <c r="V336" s="36"/>
      <c r="W336" s="36"/>
      <c r="X336" s="151"/>
    </row>
    <row r="337" spans="21:24" ht="15" customHeight="1" x14ac:dyDescent="0.2">
      <c r="U337" s="36"/>
      <c r="V337" s="36"/>
      <c r="W337" s="36"/>
      <c r="X337" s="151"/>
    </row>
    <row r="338" spans="21:24" ht="15" customHeight="1" x14ac:dyDescent="0.2">
      <c r="U338" s="36"/>
      <c r="V338" s="36"/>
      <c r="W338" s="36"/>
      <c r="X338" s="151"/>
    </row>
    <row r="339" spans="21:24" ht="15" customHeight="1" x14ac:dyDescent="0.2">
      <c r="U339" s="36"/>
      <c r="V339" s="36"/>
      <c r="W339" s="36"/>
      <c r="X339" s="151"/>
    </row>
    <row r="340" spans="21:24" ht="15.75" customHeight="1" x14ac:dyDescent="0.2">
      <c r="U340" s="36"/>
      <c r="V340" s="36"/>
      <c r="W340" s="36"/>
      <c r="X340" s="151"/>
    </row>
    <row r="341" spans="21:24" ht="15.75" customHeight="1" x14ac:dyDescent="0.2">
      <c r="U341" s="36"/>
      <c r="V341" s="36"/>
      <c r="W341" s="36"/>
      <c r="X341" s="151"/>
    </row>
    <row r="342" spans="21:24" ht="15.75" customHeight="1" x14ac:dyDescent="0.2">
      <c r="U342" s="36"/>
      <c r="V342" s="36"/>
      <c r="W342" s="36"/>
      <c r="X342" s="151"/>
    </row>
    <row r="343" spans="21:24" ht="15" customHeight="1" x14ac:dyDescent="0.2">
      <c r="U343" s="36"/>
      <c r="V343" s="36"/>
      <c r="W343" s="36"/>
      <c r="X343" s="151"/>
    </row>
    <row r="344" spans="21:24" ht="15" customHeight="1" x14ac:dyDescent="0.2">
      <c r="W344" s="36"/>
      <c r="X344" s="151"/>
    </row>
    <row r="345" spans="21:24" ht="15.75" customHeight="1" x14ac:dyDescent="0.2">
      <c r="W345" s="36"/>
      <c r="X345" s="151"/>
    </row>
    <row r="346" spans="21:24" ht="15.75" customHeight="1" x14ac:dyDescent="0.2">
      <c r="W346" s="36"/>
      <c r="X346" s="151"/>
    </row>
    <row r="347" spans="21:24" ht="15" customHeight="1" x14ac:dyDescent="0.2">
      <c r="W347" s="36"/>
      <c r="X347" s="151"/>
    </row>
    <row r="348" spans="21:24" ht="15" customHeight="1" x14ac:dyDescent="0.2">
      <c r="W348" s="36"/>
      <c r="X348" s="151"/>
    </row>
    <row r="349" spans="21:24" ht="15" customHeight="1" x14ac:dyDescent="0.2">
      <c r="W349" s="36"/>
      <c r="X349" s="151"/>
    </row>
    <row r="350" spans="21:24" ht="15" customHeight="1" x14ac:dyDescent="0.2">
      <c r="W350" s="36"/>
      <c r="X350" s="151"/>
    </row>
    <row r="351" spans="21:24" ht="15" customHeight="1" x14ac:dyDescent="0.2">
      <c r="W351" s="36"/>
      <c r="X351" s="151"/>
    </row>
    <row r="352" spans="21:24" ht="15" customHeight="1" x14ac:dyDescent="0.2">
      <c r="W352" s="36"/>
      <c r="X352" s="151"/>
    </row>
    <row r="353" spans="23:24" ht="15" customHeight="1" x14ac:dyDescent="0.2">
      <c r="W353" s="36"/>
      <c r="X353" s="151"/>
    </row>
    <row r="354" spans="23:24" ht="15" customHeight="1" x14ac:dyDescent="0.2">
      <c r="W354" s="36"/>
      <c r="X354" s="151"/>
    </row>
    <row r="355" spans="23:24" ht="15" customHeight="1" x14ac:dyDescent="0.2">
      <c r="W355" s="36"/>
      <c r="X355" s="151"/>
    </row>
    <row r="356" spans="23:24" ht="15" customHeight="1" x14ac:dyDescent="0.2">
      <c r="W356" s="36"/>
      <c r="X356" s="151"/>
    </row>
    <row r="357" spans="23:24" ht="15" customHeight="1" x14ac:dyDescent="0.2">
      <c r="W357" s="36"/>
      <c r="X357" s="151"/>
    </row>
    <row r="358" spans="23:24" ht="15" customHeight="1" x14ac:dyDescent="0.2">
      <c r="W358" s="36"/>
      <c r="X358" s="151"/>
    </row>
    <row r="359" spans="23:24" ht="15" customHeight="1" x14ac:dyDescent="0.2">
      <c r="W359" s="36"/>
      <c r="X359" s="151"/>
    </row>
    <row r="360" spans="23:24" ht="15" customHeight="1" x14ac:dyDescent="0.2">
      <c r="W360" s="36"/>
      <c r="X360" s="151"/>
    </row>
    <row r="361" spans="23:24" ht="15" customHeight="1" x14ac:dyDescent="0.2">
      <c r="W361" s="36"/>
      <c r="X361" s="151"/>
    </row>
    <row r="362" spans="23:24" ht="15" customHeight="1" x14ac:dyDescent="0.2">
      <c r="W362" s="36"/>
      <c r="X362" s="151"/>
    </row>
    <row r="363" spans="23:24" ht="15" customHeight="1" x14ac:dyDescent="0.2">
      <c r="W363" s="36"/>
      <c r="X363" s="151"/>
    </row>
    <row r="364" spans="23:24" ht="15" customHeight="1" x14ac:dyDescent="0.2">
      <c r="W364" s="36"/>
      <c r="X364" s="151"/>
    </row>
    <row r="365" spans="23:24" ht="15" customHeight="1" x14ac:dyDescent="0.2">
      <c r="W365" s="36"/>
      <c r="X365" s="151"/>
    </row>
    <row r="366" spans="23:24" ht="15" customHeight="1" x14ac:dyDescent="0.2">
      <c r="W366" s="36"/>
      <c r="X366" s="151"/>
    </row>
    <row r="367" spans="23:24" ht="15" customHeight="1" x14ac:dyDescent="0.2">
      <c r="W367" s="36"/>
      <c r="X367" s="151"/>
    </row>
    <row r="368" spans="23:24" ht="15" customHeight="1" x14ac:dyDescent="0.2">
      <c r="W368" s="36"/>
      <c r="X368" s="151"/>
    </row>
    <row r="369" spans="1:24" ht="15" customHeight="1" x14ac:dyDescent="0.2">
      <c r="W369" s="36"/>
      <c r="X369" s="151"/>
    </row>
    <row r="370" spans="1:24" ht="15" customHeight="1" x14ac:dyDescent="0.2">
      <c r="W370" s="36"/>
      <c r="X370" s="151"/>
    </row>
    <row r="371" spans="1:24" ht="15" customHeight="1" x14ac:dyDescent="0.2">
      <c r="W371" s="36"/>
      <c r="X371" s="151"/>
    </row>
    <row r="372" spans="1:24" ht="15" customHeight="1" x14ac:dyDescent="0.2">
      <c r="W372" s="36"/>
      <c r="X372" s="151"/>
    </row>
    <row r="373" spans="1:24" ht="15" customHeight="1" x14ac:dyDescent="0.2">
      <c r="W373" s="36"/>
      <c r="X373" s="151"/>
    </row>
    <row r="374" spans="1:24" ht="15" customHeight="1" x14ac:dyDescent="0.2">
      <c r="W374" s="36"/>
      <c r="X374" s="151"/>
    </row>
    <row r="375" spans="1:24" ht="15" customHeight="1" x14ac:dyDescent="0.2">
      <c r="W375" s="36"/>
      <c r="X375" s="151"/>
    </row>
    <row r="376" spans="1:24" ht="15" customHeight="1" x14ac:dyDescent="0.2">
      <c r="W376" s="36"/>
      <c r="X376" s="151"/>
    </row>
    <row r="377" spans="1:24" ht="15" customHeight="1" x14ac:dyDescent="0.2">
      <c r="W377" s="36"/>
      <c r="X377" s="151"/>
    </row>
    <row r="378" spans="1:24" ht="15" customHeight="1" x14ac:dyDescent="0.2">
      <c r="W378" s="36"/>
      <c r="X378" s="151"/>
    </row>
    <row r="379" spans="1:24" ht="15.75" customHeight="1" x14ac:dyDescent="0.2">
      <c r="W379" s="36"/>
      <c r="X379" s="151"/>
    </row>
    <row r="380" spans="1:24" ht="15.75" customHeight="1" x14ac:dyDescent="0.2">
      <c r="W380" s="36"/>
      <c r="X380" s="151"/>
    </row>
    <row r="381" spans="1:24" ht="15.75" customHeight="1" x14ac:dyDescent="0.2">
      <c r="W381" s="36"/>
      <c r="X381" s="151"/>
    </row>
    <row r="382" spans="1:24" ht="15" customHeight="1" x14ac:dyDescent="0.2">
      <c r="A382" s="47"/>
      <c r="W382" s="36"/>
      <c r="X382" s="151"/>
    </row>
    <row r="383" spans="1:24" ht="15" customHeight="1" x14ac:dyDescent="0.2">
      <c r="W383" s="36"/>
      <c r="X383" s="151"/>
    </row>
    <row r="384" spans="1:24" ht="15" customHeight="1" x14ac:dyDescent="0.2">
      <c r="W384" s="36"/>
      <c r="X384" s="151"/>
    </row>
    <row r="385" spans="23:24" ht="15" customHeight="1" x14ac:dyDescent="0.2">
      <c r="W385" s="36"/>
      <c r="X385" s="151"/>
    </row>
    <row r="386" spans="23:24" ht="15" customHeight="1" x14ac:dyDescent="0.2">
      <c r="W386" s="36"/>
      <c r="X386" s="151"/>
    </row>
    <row r="387" spans="23:24" ht="15" customHeight="1" x14ac:dyDescent="0.2">
      <c r="W387" s="36"/>
      <c r="X387" s="151"/>
    </row>
    <row r="388" spans="23:24" ht="15" customHeight="1" x14ac:dyDescent="0.2">
      <c r="W388" s="36"/>
      <c r="X388" s="151"/>
    </row>
    <row r="389" spans="23:24" ht="15" customHeight="1" x14ac:dyDescent="0.2">
      <c r="W389" s="36"/>
      <c r="X389" s="151"/>
    </row>
    <row r="390" spans="23:24" ht="15" customHeight="1" x14ac:dyDescent="0.2">
      <c r="W390" s="36"/>
      <c r="X390" s="151"/>
    </row>
    <row r="391" spans="23:24" ht="15" customHeight="1" x14ac:dyDescent="0.2">
      <c r="W391" s="36"/>
      <c r="X391" s="151"/>
    </row>
    <row r="392" spans="23:24" ht="15" customHeight="1" x14ac:dyDescent="0.2">
      <c r="W392" s="36"/>
      <c r="X392" s="151"/>
    </row>
    <row r="393" spans="23:24" ht="15" customHeight="1" x14ac:dyDescent="0.2">
      <c r="W393" s="36"/>
      <c r="X393" s="151"/>
    </row>
    <row r="394" spans="23:24" ht="15" customHeight="1" x14ac:dyDescent="0.2">
      <c r="W394" s="36"/>
      <c r="X394" s="151"/>
    </row>
    <row r="395" spans="23:24" ht="15" customHeight="1" x14ac:dyDescent="0.2">
      <c r="W395" s="36"/>
      <c r="X395" s="151"/>
    </row>
    <row r="396" spans="23:24" ht="15" customHeight="1" x14ac:dyDescent="0.2">
      <c r="W396" s="36"/>
      <c r="X396" s="151"/>
    </row>
    <row r="397" spans="23:24" ht="15" customHeight="1" x14ac:dyDescent="0.2">
      <c r="W397" s="36"/>
      <c r="X397" s="151"/>
    </row>
    <row r="398" spans="23:24" ht="15" customHeight="1" x14ac:dyDescent="0.2">
      <c r="W398" s="36"/>
      <c r="X398" s="151"/>
    </row>
    <row r="399" spans="23:24" ht="15" customHeight="1" x14ac:dyDescent="0.2">
      <c r="W399" s="36"/>
      <c r="X399" s="151"/>
    </row>
    <row r="400" spans="23:24" ht="17.100000000000001" customHeight="1" x14ac:dyDescent="0.2">
      <c r="W400" s="36"/>
      <c r="X400" s="151"/>
    </row>
    <row r="401" spans="23:24" ht="17.100000000000001" customHeight="1" x14ac:dyDescent="0.2">
      <c r="W401" s="36"/>
      <c r="X401" s="151"/>
    </row>
    <row r="402" spans="23:24" ht="17.100000000000001" customHeight="1" x14ac:dyDescent="0.2">
      <c r="W402" s="36"/>
      <c r="X402" s="151"/>
    </row>
    <row r="403" spans="23:24" ht="17.100000000000001" customHeight="1" x14ac:dyDescent="0.2">
      <c r="W403" s="36"/>
      <c r="X403" s="151"/>
    </row>
    <row r="404" spans="23:24" ht="0.75" customHeight="1" x14ac:dyDescent="0.2">
      <c r="W404" s="36"/>
      <c r="X404" s="151"/>
    </row>
    <row r="405" spans="23:24" ht="17.100000000000001" customHeight="1" x14ac:dyDescent="0.2">
      <c r="W405" s="36"/>
      <c r="X405" s="151"/>
    </row>
    <row r="406" spans="23:24" ht="15.75" customHeight="1" x14ac:dyDescent="0.2">
      <c r="W406" s="36"/>
      <c r="X406" s="151"/>
    </row>
    <row r="407" spans="23:24" ht="17.100000000000001" customHeight="1" x14ac:dyDescent="0.2">
      <c r="W407" s="36"/>
      <c r="X407" s="151"/>
    </row>
    <row r="408" spans="23:24" ht="15.75" customHeight="1" x14ac:dyDescent="0.2">
      <c r="W408" s="36"/>
      <c r="X408" s="151"/>
    </row>
    <row r="409" spans="23:24" ht="15.75" customHeight="1" x14ac:dyDescent="0.2">
      <c r="W409" s="36"/>
      <c r="X409" s="151"/>
    </row>
    <row r="410" spans="23:24" ht="15" customHeight="1" x14ac:dyDescent="0.2">
      <c r="W410" s="36"/>
      <c r="X410" s="151"/>
    </row>
    <row r="411" spans="23:24" ht="15.75" customHeight="1" x14ac:dyDescent="0.2"/>
    <row r="412" spans="23:24" ht="15" customHeight="1" x14ac:dyDescent="0.2"/>
    <row r="413" spans="23:24" ht="15" customHeight="1" x14ac:dyDescent="0.2"/>
    <row r="414" spans="23:24" ht="15" customHeight="1" x14ac:dyDescent="0.2"/>
    <row r="415" spans="23:24" ht="15" customHeight="1" x14ac:dyDescent="0.2"/>
    <row r="416" spans="23:24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.75" customHeight="1" x14ac:dyDescent="0.2"/>
    <row r="430" ht="15" customHeight="1" x14ac:dyDescent="0.2"/>
    <row r="431" ht="15" customHeight="1" x14ac:dyDescent="0.2"/>
    <row r="432" ht="15" customHeight="1" x14ac:dyDescent="0.2"/>
    <row r="433" ht="15.75" customHeight="1" x14ac:dyDescent="0.2"/>
    <row r="434" ht="15" customHeight="1" x14ac:dyDescent="0.2"/>
    <row r="435" ht="15.75" customHeight="1" x14ac:dyDescent="0.2"/>
    <row r="436" ht="15" customHeight="1" x14ac:dyDescent="0.2"/>
    <row r="437" ht="15.75" customHeight="1" x14ac:dyDescent="0.2"/>
    <row r="438" ht="15.7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.75" customHeight="1" x14ac:dyDescent="0.2"/>
    <row r="460" ht="15" customHeight="1" x14ac:dyDescent="0.2"/>
    <row r="461" ht="15.75" customHeight="1" x14ac:dyDescent="0.2"/>
    <row r="462" ht="15.7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6" ht="0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.7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.75" customHeight="1" x14ac:dyDescent="0.2"/>
    <row r="527" ht="15.75" customHeight="1" x14ac:dyDescent="0.2"/>
    <row r="528" ht="15.75" customHeight="1" x14ac:dyDescent="0.2"/>
    <row r="529" ht="15" customHeight="1" x14ac:dyDescent="0.2"/>
    <row r="530" ht="15" customHeight="1" x14ac:dyDescent="0.2"/>
    <row r="531" ht="15.75" customHeight="1" x14ac:dyDescent="0.2"/>
    <row r="532" ht="15.7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8" ht="18" customHeight="1" x14ac:dyDescent="0.2"/>
    <row r="552" ht="15.75" customHeight="1" x14ac:dyDescent="0.2"/>
    <row r="553" ht="15" customHeight="1" x14ac:dyDescent="0.2"/>
    <row r="554" ht="15.75" customHeight="1" x14ac:dyDescent="0.2"/>
    <row r="555" ht="15.7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80" ht="15.75" customHeight="1" x14ac:dyDescent="0.2"/>
    <row r="581" ht="15.75" customHeight="1" x14ac:dyDescent="0.2"/>
    <row r="582" ht="15.7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8" ht="15.75" customHeight="1" x14ac:dyDescent="0.2"/>
    <row r="610" ht="18" customHeight="1" x14ac:dyDescent="0.2"/>
    <row r="612" ht="15.75" customHeight="1" x14ac:dyDescent="0.2"/>
    <row r="613" ht="15.75" customHeight="1" x14ac:dyDescent="0.2"/>
    <row r="614" ht="15.75" customHeight="1" x14ac:dyDescent="0.2"/>
    <row r="617" ht="15.7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.7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.7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.7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.7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.75" customHeight="1" x14ac:dyDescent="0.2"/>
    <row r="648" ht="15" customHeight="1" x14ac:dyDescent="0.2"/>
    <row r="649" ht="15.75" customHeight="1" x14ac:dyDescent="0.2"/>
    <row r="650" ht="15.75" customHeight="1" x14ac:dyDescent="0.2"/>
    <row r="651" ht="15" customHeight="1" x14ac:dyDescent="0.2"/>
    <row r="652" ht="15" customHeight="1" x14ac:dyDescent="0.2"/>
    <row r="653" ht="15" customHeight="1" x14ac:dyDescent="0.2"/>
    <row r="654" ht="15.75" customHeight="1" x14ac:dyDescent="0.2"/>
    <row r="655" ht="15.75" customHeight="1" x14ac:dyDescent="0.2"/>
    <row r="656" ht="15" customHeight="1" x14ac:dyDescent="0.2"/>
    <row r="657" ht="15" customHeight="1" x14ac:dyDescent="0.2"/>
    <row r="658" ht="15" customHeight="1" x14ac:dyDescent="0.2"/>
    <row r="659" ht="15.75" customHeight="1" x14ac:dyDescent="0.2"/>
    <row r="660" ht="15.75" customHeight="1" x14ac:dyDescent="0.2"/>
    <row r="661" ht="15" customHeight="1" x14ac:dyDescent="0.2"/>
    <row r="662" ht="15" customHeight="1" x14ac:dyDescent="0.2"/>
    <row r="663" ht="15" customHeight="1" x14ac:dyDescent="0.2"/>
    <row r="664" ht="15.75" customHeight="1" x14ac:dyDescent="0.2"/>
    <row r="665" ht="15.7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.75" customHeight="1" x14ac:dyDescent="0.2"/>
    <row r="671" ht="15.7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8" ht="2.1" customHeight="1" x14ac:dyDescent="0.2"/>
    <row r="689" ht="18" customHeight="1" x14ac:dyDescent="0.2"/>
    <row r="691" ht="15.75" customHeight="1" x14ac:dyDescent="0.2"/>
    <row r="692" ht="15.75" customHeight="1" x14ac:dyDescent="0.2"/>
    <row r="693" ht="15.75" customHeight="1" x14ac:dyDescent="0.2"/>
    <row r="694" ht="15" customHeight="1" x14ac:dyDescent="0.2"/>
    <row r="695" ht="15.75" customHeight="1" x14ac:dyDescent="0.2"/>
    <row r="696" ht="15.7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.75" customHeight="1" x14ac:dyDescent="0.2"/>
    <row r="702" ht="15.75" customHeight="1" x14ac:dyDescent="0.2"/>
    <row r="703" ht="15" customHeight="1" x14ac:dyDescent="0.2"/>
    <row r="704" ht="1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" customHeight="1" x14ac:dyDescent="0.2"/>
    <row r="711" ht="1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" customHeight="1" x14ac:dyDescent="0.2"/>
    <row r="719" ht="15.7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.75" customHeight="1" x14ac:dyDescent="0.2"/>
    <row r="726" ht="1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" customHeight="1" x14ac:dyDescent="0.2"/>
    <row r="735" ht="15" customHeight="1" x14ac:dyDescent="0.2"/>
    <row r="736" ht="15.75" customHeight="1" x14ac:dyDescent="0.2"/>
    <row r="737" ht="15" customHeight="1" x14ac:dyDescent="0.2"/>
    <row r="738" ht="15" customHeight="1" x14ac:dyDescent="0.2"/>
    <row r="739" ht="15" customHeight="1" x14ac:dyDescent="0.2"/>
    <row r="740" ht="15.75" customHeight="1" x14ac:dyDescent="0.2"/>
    <row r="741" ht="15" customHeight="1" x14ac:dyDescent="0.2"/>
    <row r="742" ht="15.75" customHeight="1" x14ac:dyDescent="0.2"/>
    <row r="743" ht="15" customHeight="1" x14ac:dyDescent="0.2"/>
    <row r="744" ht="15" customHeight="1" x14ac:dyDescent="0.2"/>
    <row r="745" ht="15.75" customHeight="1" x14ac:dyDescent="0.2"/>
    <row r="746" ht="15.75" customHeight="1" x14ac:dyDescent="0.2"/>
    <row r="747" ht="15" customHeight="1" x14ac:dyDescent="0.2"/>
    <row r="748" ht="15" customHeight="1" x14ac:dyDescent="0.2"/>
    <row r="749" ht="15" customHeight="1" x14ac:dyDescent="0.2"/>
    <row r="750" ht="15.75" customHeight="1" x14ac:dyDescent="0.2"/>
    <row r="751" ht="15" customHeight="1" x14ac:dyDescent="0.2"/>
    <row r="752" ht="15" customHeight="1" x14ac:dyDescent="0.2"/>
    <row r="753" ht="15" customHeight="1" x14ac:dyDescent="0.2"/>
    <row r="754" ht="15.7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.75" customHeight="1" x14ac:dyDescent="0.2"/>
    <row r="760" ht="15" customHeight="1" x14ac:dyDescent="0.2"/>
    <row r="761" ht="15.75" customHeight="1" x14ac:dyDescent="0.2"/>
    <row r="762" ht="15" customHeight="1" x14ac:dyDescent="0.2"/>
    <row r="767" ht="18" customHeight="1" x14ac:dyDescent="0.2"/>
    <row r="769" ht="15.75" customHeight="1" x14ac:dyDescent="0.2"/>
    <row r="770" ht="15.75" customHeight="1" x14ac:dyDescent="0.2"/>
    <row r="771" ht="15.75" customHeight="1" x14ac:dyDescent="0.2"/>
    <row r="773" ht="15.75" customHeight="1" x14ac:dyDescent="0.2"/>
    <row r="774" ht="15" customHeight="1" x14ac:dyDescent="0.2"/>
    <row r="775" ht="15.75" customHeight="1" x14ac:dyDescent="0.2"/>
    <row r="776" ht="15.75" customHeight="1" x14ac:dyDescent="0.2"/>
    <row r="777" ht="15" customHeight="1" x14ac:dyDescent="0.2"/>
    <row r="778" ht="1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" customHeight="1" x14ac:dyDescent="0.2"/>
    <row r="793" ht="15.75" customHeight="1" x14ac:dyDescent="0.2"/>
    <row r="794" ht="15.75" customHeight="1" x14ac:dyDescent="0.2"/>
    <row r="795" ht="1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9" ht="15.75" customHeight="1" x14ac:dyDescent="0.2"/>
    <row r="810" ht="15.75" customHeight="1" x14ac:dyDescent="0.2"/>
  </sheetData>
  <phoneticPr fontId="21" type="noConversion"/>
  <printOptions headings="1" gridLines="1"/>
  <pageMargins left="0" right="0" top="0" bottom="0" header="0.51180555555555596" footer="0.51180555555555596"/>
  <pageSetup scale="96" fitToHeight="0" orientation="landscape" r:id="rId1"/>
  <headerFooter alignWithMargins="0"/>
  <rowBreaks count="4" manualBreakCount="4">
    <brk id="33" min="1" max="26" man="1"/>
    <brk id="92" min="1" max="26" man="1"/>
    <brk id="139" min="1" max="26" man="1"/>
    <brk id="186" min="1" max="26" man="1"/>
  </rowBreaks>
  <ignoredErrors>
    <ignoredError sqref="W185 X18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77"/>
  <sheetViews>
    <sheetView showOutlineSymbols="0" workbookViewId="0">
      <selection activeCell="H18" sqref="H18"/>
    </sheetView>
  </sheetViews>
  <sheetFormatPr defaultColWidth="11.44140625" defaultRowHeight="12.75" x14ac:dyDescent="0.2"/>
  <cols>
    <col min="1" max="1" width="7.44140625" style="48" bestFit="1" customWidth="1"/>
    <col min="2" max="2" width="4.44140625" style="48" customWidth="1"/>
    <col min="3" max="3" width="21.109375" style="48" bestFit="1" customWidth="1"/>
    <col min="4" max="4" width="21.33203125" style="48" customWidth="1"/>
    <col min="5" max="5" width="21.88671875" style="48" bestFit="1" customWidth="1"/>
    <col min="6" max="6" width="20.44140625" style="48" customWidth="1"/>
    <col min="7" max="7" width="21.77734375" style="48" bestFit="1" customWidth="1"/>
    <col min="8" max="8" width="27.77734375" style="48" bestFit="1" customWidth="1"/>
    <col min="9" max="16384" width="11.44140625" style="2"/>
  </cols>
  <sheetData>
    <row r="2" spans="1:9" x14ac:dyDescent="0.2">
      <c r="B2" s="49"/>
      <c r="C2" s="49"/>
      <c r="D2" s="49"/>
      <c r="E2" s="49"/>
      <c r="F2" s="49"/>
      <c r="G2" s="49"/>
      <c r="H2" s="49"/>
      <c r="I2" s="50"/>
    </row>
    <row r="3" spans="1:9" x14ac:dyDescent="0.2">
      <c r="A3" s="55" t="s">
        <v>371</v>
      </c>
      <c r="B3" s="55" t="s">
        <v>343</v>
      </c>
      <c r="C3" s="55" t="s">
        <v>378</v>
      </c>
      <c r="D3" s="55" t="s">
        <v>377</v>
      </c>
      <c r="E3" s="55" t="s">
        <v>379</v>
      </c>
      <c r="F3" s="55" t="s">
        <v>375</v>
      </c>
      <c r="G3" s="55" t="s">
        <v>373</v>
      </c>
      <c r="H3" s="49"/>
      <c r="I3" s="50"/>
    </row>
    <row r="4" spans="1:9" x14ac:dyDescent="0.2">
      <c r="A4" s="55"/>
      <c r="B4" s="55"/>
      <c r="C4" s="149"/>
      <c r="D4" s="149"/>
      <c r="E4" s="148"/>
      <c r="F4" s="149"/>
      <c r="G4" s="149"/>
      <c r="H4" s="49"/>
      <c r="I4" s="50"/>
    </row>
    <row r="5" spans="1:9" x14ac:dyDescent="0.2">
      <c r="A5" s="55"/>
      <c r="B5" s="224" t="s">
        <v>344</v>
      </c>
      <c r="C5" s="225">
        <v>242096</v>
      </c>
      <c r="D5" s="225">
        <v>98537</v>
      </c>
      <c r="E5" s="225">
        <f>SUM(C5+D5)</f>
        <v>340633</v>
      </c>
      <c r="F5" s="225">
        <v>-24054</v>
      </c>
      <c r="G5" s="225">
        <f>SUM(E5+F5)</f>
        <v>316579</v>
      </c>
      <c r="H5" s="49"/>
      <c r="I5" s="50"/>
    </row>
    <row r="6" spans="1:9" x14ac:dyDescent="0.2">
      <c r="A6" s="55"/>
      <c r="B6" s="224" t="s">
        <v>345</v>
      </c>
      <c r="C6" s="225">
        <v>32901</v>
      </c>
      <c r="D6" s="225">
        <v>71068</v>
      </c>
      <c r="E6" s="225">
        <f>SUM(C6+D6)</f>
        <v>103969</v>
      </c>
      <c r="F6" s="225">
        <v>-2500</v>
      </c>
      <c r="G6" s="225">
        <f>SUM(E6+F6)</f>
        <v>101469</v>
      </c>
      <c r="H6" s="49"/>
      <c r="I6" s="50"/>
    </row>
    <row r="7" spans="1:9" x14ac:dyDescent="0.2">
      <c r="A7" s="55"/>
      <c r="B7" s="224" t="s">
        <v>189</v>
      </c>
      <c r="C7" s="225">
        <v>96483</v>
      </c>
      <c r="D7" s="225">
        <v>-8451</v>
      </c>
      <c r="E7" s="225">
        <f>SUM(C7+D7)</f>
        <v>88032</v>
      </c>
      <c r="F7" s="225">
        <v>0</v>
      </c>
      <c r="G7" s="225">
        <f>SUM(E7+F7)</f>
        <v>88032</v>
      </c>
      <c r="I7" s="50"/>
    </row>
    <row r="8" spans="1:9" x14ac:dyDescent="0.2">
      <c r="A8" s="55"/>
      <c r="B8" s="55" t="s">
        <v>190</v>
      </c>
      <c r="C8" s="144">
        <v>416818</v>
      </c>
      <c r="D8" s="144">
        <v>54401</v>
      </c>
      <c r="E8" s="144">
        <f>SUM(C8+D8)</f>
        <v>471219</v>
      </c>
      <c r="F8" s="144">
        <v>-15191</v>
      </c>
      <c r="G8" s="144">
        <f>SUM(E8+F8)</f>
        <v>456028</v>
      </c>
      <c r="H8" s="49"/>
      <c r="I8" s="50"/>
    </row>
    <row r="9" spans="1:9" x14ac:dyDescent="0.2">
      <c r="A9" s="55"/>
      <c r="B9" s="55"/>
      <c r="C9" s="55"/>
      <c r="D9" s="148"/>
      <c r="E9" s="144"/>
      <c r="F9" s="144"/>
      <c r="G9" s="144"/>
      <c r="H9" s="49"/>
      <c r="I9" s="50"/>
    </row>
    <row r="10" spans="1:9" x14ac:dyDescent="0.2">
      <c r="A10" s="55"/>
      <c r="B10" s="55"/>
      <c r="C10" s="148">
        <f>SUM(C5:C8)</f>
        <v>788298</v>
      </c>
      <c r="D10" s="149" t="s">
        <v>191</v>
      </c>
      <c r="E10" s="144">
        <f>SUM(E5:E8)</f>
        <v>1003853</v>
      </c>
      <c r="F10" s="144">
        <f>SUM(F5:F8)</f>
        <v>-41745</v>
      </c>
      <c r="G10" s="144">
        <f>SUM(G5:G8)</f>
        <v>962108</v>
      </c>
      <c r="H10" s="49"/>
      <c r="I10" s="50"/>
    </row>
    <row r="11" spans="1:9" x14ac:dyDescent="0.2">
      <c r="A11" s="55"/>
      <c r="B11" s="224"/>
      <c r="C11" s="226">
        <v>173438</v>
      </c>
      <c r="D11" s="227" t="s">
        <v>106</v>
      </c>
      <c r="E11" s="228">
        <v>169201</v>
      </c>
      <c r="F11" s="225">
        <v>0</v>
      </c>
      <c r="G11" s="225">
        <f>SUM(E11, F11)</f>
        <v>169201</v>
      </c>
      <c r="H11" s="49"/>
      <c r="I11" s="50"/>
    </row>
    <row r="12" spans="1:9" ht="14.25" customHeight="1" x14ac:dyDescent="0.2">
      <c r="A12" s="55"/>
      <c r="B12" s="224"/>
      <c r="C12" s="226">
        <v>268449</v>
      </c>
      <c r="D12" s="227" t="s">
        <v>107</v>
      </c>
      <c r="E12" s="225">
        <v>259323</v>
      </c>
      <c r="F12" s="225">
        <v>0</v>
      </c>
      <c r="G12" s="225">
        <f>SUM(E12, F12)</f>
        <v>259323</v>
      </c>
      <c r="H12" s="49"/>
      <c r="I12" s="50"/>
    </row>
    <row r="13" spans="1:9" x14ac:dyDescent="0.2">
      <c r="A13" s="55"/>
      <c r="B13" s="55"/>
      <c r="C13" s="148">
        <f>SUM(C10:C12)</f>
        <v>1230185</v>
      </c>
      <c r="D13" s="148"/>
      <c r="E13" s="148">
        <f>SUM(E10:E12)</f>
        <v>1432377</v>
      </c>
      <c r="F13" s="144">
        <f>SUM(F10:F12)</f>
        <v>-41745</v>
      </c>
      <c r="G13" s="148">
        <f>SUM(G10:G12)</f>
        <v>1390632</v>
      </c>
      <c r="H13" s="49"/>
      <c r="I13" s="50"/>
    </row>
    <row r="14" spans="1:9" ht="14.25" customHeight="1" x14ac:dyDescent="0.2">
      <c r="B14" s="51"/>
      <c r="C14" s="49"/>
      <c r="D14" s="49"/>
      <c r="E14" s="49"/>
      <c r="F14" s="49"/>
      <c r="G14" s="49"/>
      <c r="H14" s="49"/>
      <c r="I14" s="50"/>
    </row>
    <row r="15" spans="1:9" x14ac:dyDescent="0.2">
      <c r="A15" s="55" t="s">
        <v>372</v>
      </c>
      <c r="B15" s="55" t="s">
        <v>343</v>
      </c>
      <c r="C15" s="55" t="s">
        <v>380</v>
      </c>
      <c r="D15" s="55" t="s">
        <v>375</v>
      </c>
      <c r="E15" s="55" t="s">
        <v>381</v>
      </c>
      <c r="F15" s="55" t="s">
        <v>376</v>
      </c>
      <c r="G15" s="55" t="s">
        <v>374</v>
      </c>
      <c r="H15" s="49"/>
      <c r="I15" s="50"/>
    </row>
    <row r="16" spans="1:9" x14ac:dyDescent="0.2">
      <c r="A16" s="55"/>
      <c r="B16" s="55"/>
      <c r="C16" s="149"/>
      <c r="D16" s="149"/>
      <c r="E16" s="148"/>
      <c r="F16" s="149"/>
      <c r="G16" s="149"/>
      <c r="H16" s="49"/>
      <c r="I16" s="50"/>
    </row>
    <row r="17" spans="1:9" x14ac:dyDescent="0.2">
      <c r="A17" s="55"/>
      <c r="B17" s="55" t="s">
        <v>344</v>
      </c>
      <c r="C17" s="144">
        <v>340633</v>
      </c>
      <c r="D17" s="144">
        <v>-24054</v>
      </c>
      <c r="E17" s="144">
        <f>SUM(C17+D17)</f>
        <v>316579</v>
      </c>
      <c r="F17" s="225">
        <v>-14676</v>
      </c>
      <c r="G17" s="225">
        <f>SUM(E17+F17)</f>
        <v>301903</v>
      </c>
      <c r="H17" s="49"/>
      <c r="I17" s="50"/>
    </row>
    <row r="18" spans="1:9" x14ac:dyDescent="0.2">
      <c r="A18" s="55"/>
      <c r="B18" s="55" t="s">
        <v>345</v>
      </c>
      <c r="C18" s="144">
        <v>103969</v>
      </c>
      <c r="D18" s="144">
        <v>-2500</v>
      </c>
      <c r="E18" s="144">
        <f>SUM(C18+D18)</f>
        <v>101469</v>
      </c>
      <c r="F18" s="225">
        <v>0</v>
      </c>
      <c r="G18" s="225">
        <f>SUM(E18+F18)</f>
        <v>101469</v>
      </c>
      <c r="H18" s="49"/>
      <c r="I18" s="50"/>
    </row>
    <row r="19" spans="1:9" x14ac:dyDescent="0.2">
      <c r="A19" s="55"/>
      <c r="B19" s="55" t="s">
        <v>189</v>
      </c>
      <c r="C19" s="144">
        <v>88032</v>
      </c>
      <c r="D19" s="144">
        <v>0</v>
      </c>
      <c r="E19" s="144">
        <f>SUM(C19+D19)</f>
        <v>88032</v>
      </c>
      <c r="F19" s="225">
        <v>0</v>
      </c>
      <c r="G19" s="225">
        <f>SUM(E19+F19)</f>
        <v>88032</v>
      </c>
      <c r="H19" s="49"/>
      <c r="I19" s="50"/>
    </row>
    <row r="20" spans="1:9" x14ac:dyDescent="0.2">
      <c r="A20" s="55"/>
      <c r="B20" s="55" t="s">
        <v>190</v>
      </c>
      <c r="C20" s="144">
        <v>471219</v>
      </c>
      <c r="D20" s="144">
        <v>-15191</v>
      </c>
      <c r="E20" s="144">
        <f>SUM(C20+D20)</f>
        <v>456028</v>
      </c>
      <c r="F20" s="225">
        <v>-26845</v>
      </c>
      <c r="G20" s="225">
        <f>SUM(E20+F20)</f>
        <v>429183</v>
      </c>
      <c r="H20" s="49"/>
      <c r="I20" s="50"/>
    </row>
    <row r="21" spans="1:9" x14ac:dyDescent="0.2">
      <c r="A21" s="55"/>
      <c r="B21" s="55"/>
      <c r="C21" s="55"/>
      <c r="D21" s="148"/>
      <c r="E21" s="144"/>
      <c r="F21" s="225"/>
      <c r="G21" s="225"/>
      <c r="H21" s="49"/>
      <c r="I21" s="50"/>
    </row>
    <row r="22" spans="1:9" x14ac:dyDescent="0.2">
      <c r="A22" s="55"/>
      <c r="B22" s="55"/>
      <c r="C22" s="148">
        <f>SUM(C17:C20)</f>
        <v>1003853</v>
      </c>
      <c r="D22" s="149" t="s">
        <v>191</v>
      </c>
      <c r="E22" s="144">
        <f>SUM(E17:E20)</f>
        <v>962108</v>
      </c>
      <c r="F22" s="225">
        <f>SUM(F17:F20)</f>
        <v>-41521</v>
      </c>
      <c r="G22" s="225">
        <f>SUM(G17:G20)</f>
        <v>920587</v>
      </c>
      <c r="H22" s="49"/>
      <c r="I22" s="50"/>
    </row>
    <row r="23" spans="1:9" x14ac:dyDescent="0.2">
      <c r="A23" s="55"/>
      <c r="B23" s="55"/>
      <c r="C23" s="148">
        <v>169201</v>
      </c>
      <c r="D23" s="149" t="s">
        <v>106</v>
      </c>
      <c r="E23" s="220">
        <v>169201</v>
      </c>
      <c r="F23" s="225">
        <v>0</v>
      </c>
      <c r="G23" s="225">
        <v>169150</v>
      </c>
      <c r="H23" s="49"/>
      <c r="I23" s="50"/>
    </row>
    <row r="24" spans="1:9" x14ac:dyDescent="0.2">
      <c r="A24" s="55"/>
      <c r="B24" s="55"/>
      <c r="C24" s="148">
        <v>259323</v>
      </c>
      <c r="D24" s="149" t="s">
        <v>107</v>
      </c>
      <c r="E24" s="144">
        <v>259323</v>
      </c>
      <c r="F24" s="225">
        <v>0</v>
      </c>
      <c r="G24" s="225">
        <v>259300</v>
      </c>
      <c r="H24" s="49"/>
      <c r="I24" s="50"/>
    </row>
    <row r="25" spans="1:9" x14ac:dyDescent="0.2">
      <c r="A25" s="55"/>
      <c r="B25" s="55"/>
      <c r="C25" s="148">
        <f>SUM(C22:C24)</f>
        <v>1432377</v>
      </c>
      <c r="D25" s="148"/>
      <c r="E25" s="148">
        <f>SUM(E22:E24)</f>
        <v>1390632</v>
      </c>
      <c r="F25" s="225">
        <f>SUM(F22:F24)</f>
        <v>-41521</v>
      </c>
      <c r="G25" s="226">
        <f>SUM(G22:G24)</f>
        <v>1349037</v>
      </c>
      <c r="H25" s="49"/>
      <c r="I25" s="50"/>
    </row>
    <row r="26" spans="1:9" x14ac:dyDescent="0.2">
      <c r="A26" s="49"/>
      <c r="B26" s="51"/>
      <c r="C26" s="49"/>
      <c r="D26" s="49"/>
      <c r="E26" s="49"/>
      <c r="F26" s="49"/>
      <c r="G26" s="49"/>
      <c r="H26" s="49"/>
      <c r="I26" s="50"/>
    </row>
    <row r="27" spans="1:9" x14ac:dyDescent="0.2">
      <c r="A27" s="49"/>
      <c r="B27" s="49"/>
      <c r="C27" s="49"/>
      <c r="D27" s="49"/>
      <c r="E27" s="49"/>
      <c r="F27" s="49"/>
      <c r="G27" s="49"/>
      <c r="H27" s="49"/>
      <c r="I27" s="50"/>
    </row>
    <row r="28" spans="1:9" x14ac:dyDescent="0.2">
      <c r="A28" s="49"/>
      <c r="B28" s="49"/>
      <c r="C28" s="49"/>
      <c r="D28" s="150"/>
      <c r="E28" s="49"/>
      <c r="F28" s="150"/>
      <c r="G28" s="150"/>
      <c r="H28" s="49"/>
      <c r="I28" s="50"/>
    </row>
    <row r="29" spans="1:9" x14ac:dyDescent="0.2">
      <c r="A29" s="49"/>
      <c r="B29" s="49"/>
      <c r="C29" s="49"/>
      <c r="D29" s="49"/>
      <c r="E29" s="49"/>
      <c r="F29" s="49"/>
      <c r="G29" s="49"/>
      <c r="H29" s="49"/>
      <c r="I29" s="50"/>
    </row>
    <row r="30" spans="1:9" x14ac:dyDescent="0.2">
      <c r="A30" s="49"/>
      <c r="B30" s="49"/>
      <c r="C30" s="49"/>
      <c r="D30" s="49"/>
      <c r="E30" s="49"/>
      <c r="F30" s="49"/>
      <c r="G30" s="49"/>
      <c r="H30" s="49"/>
      <c r="I30" s="50"/>
    </row>
    <row r="31" spans="1:9" x14ac:dyDescent="0.2">
      <c r="A31" s="49"/>
      <c r="B31" s="49"/>
      <c r="C31" s="49"/>
      <c r="D31" s="49"/>
      <c r="E31" s="49"/>
      <c r="F31" s="49"/>
      <c r="G31" s="49"/>
      <c r="H31" s="49"/>
      <c r="I31" s="50"/>
    </row>
    <row r="32" spans="1:9" x14ac:dyDescent="0.2">
      <c r="A32" s="49"/>
      <c r="B32" s="49"/>
      <c r="C32" s="49"/>
      <c r="D32" s="49"/>
      <c r="E32" s="49"/>
      <c r="F32" s="150"/>
      <c r="G32" s="150"/>
      <c r="H32" s="49"/>
      <c r="I32" s="50"/>
    </row>
    <row r="33" spans="1:9" x14ac:dyDescent="0.2">
      <c r="A33" s="49"/>
      <c r="B33" s="49"/>
      <c r="C33" s="49"/>
      <c r="D33" s="49"/>
      <c r="E33" s="49"/>
      <c r="F33" s="49"/>
      <c r="G33" s="49"/>
      <c r="H33" s="49"/>
      <c r="I33" s="50"/>
    </row>
    <row r="34" spans="1:9" x14ac:dyDescent="0.2">
      <c r="A34" s="49"/>
      <c r="B34" s="49"/>
      <c r="C34" s="49"/>
      <c r="D34" s="49"/>
      <c r="E34" s="49"/>
      <c r="F34" s="49"/>
      <c r="G34" s="49"/>
      <c r="H34" s="49"/>
      <c r="I34" s="50"/>
    </row>
    <row r="35" spans="1:9" x14ac:dyDescent="0.2">
      <c r="A35" s="49"/>
      <c r="B35" s="49"/>
      <c r="C35" s="49"/>
      <c r="D35" s="49"/>
      <c r="E35" s="49"/>
      <c r="F35" s="49"/>
      <c r="G35" s="49"/>
      <c r="H35" s="49"/>
      <c r="I35" s="50"/>
    </row>
    <row r="36" spans="1:9" x14ac:dyDescent="0.2">
      <c r="A36" s="49"/>
      <c r="B36" s="49"/>
      <c r="C36" s="49"/>
      <c r="D36" s="49"/>
      <c r="E36" s="49"/>
      <c r="F36" s="49"/>
      <c r="G36" s="49"/>
      <c r="H36" s="49"/>
      <c r="I36" s="50"/>
    </row>
    <row r="37" spans="1:9" x14ac:dyDescent="0.2">
      <c r="A37" s="49"/>
      <c r="B37" s="49"/>
      <c r="C37" s="49"/>
      <c r="D37" s="49"/>
      <c r="E37" s="49"/>
      <c r="F37" s="49"/>
      <c r="G37" s="49"/>
      <c r="H37" s="49"/>
      <c r="I37" s="50"/>
    </row>
    <row r="38" spans="1:9" x14ac:dyDescent="0.2">
      <c r="A38" s="49"/>
      <c r="B38" s="51"/>
      <c r="C38" s="49"/>
      <c r="D38" s="49"/>
      <c r="E38" s="49"/>
      <c r="F38" s="49"/>
      <c r="G38" s="49"/>
      <c r="H38" s="49"/>
      <c r="I38" s="50"/>
    </row>
    <row r="39" spans="1:9" x14ac:dyDescent="0.2">
      <c r="A39" s="49"/>
      <c r="B39" s="51"/>
      <c r="C39" s="49"/>
      <c r="D39" s="49"/>
      <c r="E39" s="49"/>
      <c r="F39" s="49"/>
      <c r="G39" s="49"/>
      <c r="H39" s="49"/>
      <c r="I39" s="50"/>
    </row>
    <row r="40" spans="1:9" x14ac:dyDescent="0.2">
      <c r="A40" s="49"/>
      <c r="B40" s="51"/>
      <c r="C40" s="49"/>
      <c r="D40" s="49"/>
      <c r="E40" s="49"/>
      <c r="F40" s="49"/>
      <c r="G40" s="49"/>
      <c r="H40" s="49"/>
      <c r="I40" s="50"/>
    </row>
    <row r="41" spans="1:9" x14ac:dyDescent="0.2">
      <c r="A41" s="49"/>
      <c r="B41" s="51"/>
      <c r="C41" s="49"/>
      <c r="D41" s="49"/>
      <c r="E41" s="49"/>
      <c r="F41" s="49"/>
      <c r="G41" s="49"/>
      <c r="H41" s="49"/>
      <c r="I41" s="50"/>
    </row>
    <row r="42" spans="1:9" x14ac:dyDescent="0.2">
      <c r="A42" s="49"/>
      <c r="B42" s="49"/>
      <c r="C42" s="49"/>
      <c r="D42" s="49"/>
      <c r="E42" s="49"/>
      <c r="F42" s="49"/>
      <c r="G42" s="49"/>
      <c r="H42" s="49"/>
      <c r="I42" s="50"/>
    </row>
    <row r="43" spans="1:9" x14ac:dyDescent="0.2">
      <c r="A43" s="49"/>
      <c r="B43" s="49"/>
      <c r="C43" s="49"/>
      <c r="D43" s="49"/>
      <c r="E43" s="49"/>
      <c r="F43" s="49"/>
      <c r="G43" s="49"/>
      <c r="H43" s="49"/>
      <c r="I43" s="50"/>
    </row>
    <row r="44" spans="1:9" x14ac:dyDescent="0.2">
      <c r="A44" s="49"/>
      <c r="B44" s="49"/>
      <c r="C44" s="49"/>
      <c r="D44" s="49"/>
      <c r="E44" s="49"/>
      <c r="F44" s="49"/>
      <c r="G44" s="49"/>
      <c r="H44" s="49"/>
      <c r="I44" s="50"/>
    </row>
    <row r="45" spans="1:9" x14ac:dyDescent="0.2">
      <c r="A45" s="49"/>
      <c r="B45" s="49"/>
      <c r="C45" s="49"/>
      <c r="D45" s="49"/>
      <c r="E45" s="49"/>
      <c r="F45" s="49"/>
      <c r="G45" s="49"/>
      <c r="H45" s="49"/>
      <c r="I45" s="50"/>
    </row>
    <row r="46" spans="1:9" x14ac:dyDescent="0.2">
      <c r="A46" s="49"/>
      <c r="B46" s="49"/>
      <c r="C46" s="49"/>
      <c r="D46" s="49"/>
      <c r="E46" s="49"/>
      <c r="F46" s="49"/>
      <c r="G46" s="49"/>
      <c r="H46" s="49"/>
      <c r="I46" s="50"/>
    </row>
    <row r="47" spans="1:9" x14ac:dyDescent="0.2">
      <c r="A47" s="49"/>
      <c r="B47" s="49"/>
      <c r="C47" s="49"/>
      <c r="D47" s="49"/>
      <c r="E47" s="49"/>
      <c r="F47" s="49"/>
      <c r="G47" s="49"/>
      <c r="H47" s="49"/>
      <c r="I47" s="50"/>
    </row>
    <row r="48" spans="1:9" x14ac:dyDescent="0.2">
      <c r="A48" s="49"/>
      <c r="B48" s="49"/>
      <c r="C48" s="49"/>
      <c r="D48" s="49"/>
      <c r="E48" s="49"/>
      <c r="F48" s="49"/>
      <c r="G48" s="49"/>
      <c r="H48" s="49"/>
      <c r="I48" s="50"/>
    </row>
    <row r="49" spans="1:9" x14ac:dyDescent="0.2">
      <c r="A49" s="49"/>
      <c r="B49" s="49"/>
      <c r="C49" s="49"/>
      <c r="D49" s="49"/>
      <c r="E49" s="49"/>
      <c r="F49" s="49"/>
      <c r="G49" s="49"/>
      <c r="H49" s="49"/>
      <c r="I49" s="50"/>
    </row>
    <row r="50" spans="1:9" x14ac:dyDescent="0.2">
      <c r="A50" s="49"/>
      <c r="B50" s="49"/>
      <c r="C50" s="49"/>
      <c r="D50" s="49"/>
      <c r="E50" s="49"/>
      <c r="F50" s="49"/>
      <c r="G50" s="49"/>
      <c r="H50" s="49"/>
      <c r="I50" s="50"/>
    </row>
    <row r="51" spans="1:9" x14ac:dyDescent="0.2">
      <c r="A51" s="49"/>
      <c r="B51" s="49"/>
      <c r="C51" s="49"/>
      <c r="D51" s="49"/>
      <c r="E51" s="49"/>
      <c r="F51" s="49"/>
      <c r="G51" s="49"/>
      <c r="H51" s="49"/>
      <c r="I51" s="50"/>
    </row>
    <row r="52" spans="1:9" x14ac:dyDescent="0.2">
      <c r="A52" s="49"/>
      <c r="B52" s="49"/>
      <c r="C52" s="49"/>
      <c r="D52" s="49"/>
      <c r="E52" s="49"/>
      <c r="F52" s="49"/>
      <c r="G52" s="49"/>
      <c r="H52" s="49"/>
      <c r="I52" s="50"/>
    </row>
    <row r="53" spans="1:9" x14ac:dyDescent="0.2">
      <c r="A53" s="49"/>
      <c r="B53" s="49"/>
      <c r="C53" s="49"/>
      <c r="D53" s="49"/>
      <c r="E53" s="49"/>
      <c r="F53" s="49"/>
      <c r="G53" s="49"/>
      <c r="H53" s="49"/>
      <c r="I53" s="50"/>
    </row>
    <row r="54" spans="1:9" x14ac:dyDescent="0.2">
      <c r="A54" s="49"/>
      <c r="B54" s="49"/>
      <c r="C54" s="49"/>
      <c r="D54" s="49"/>
      <c r="E54" s="49"/>
      <c r="F54" s="49"/>
      <c r="G54" s="49"/>
      <c r="H54" s="49"/>
      <c r="I54" s="50"/>
    </row>
    <row r="55" spans="1:9" x14ac:dyDescent="0.2">
      <c r="A55" s="49"/>
      <c r="B55" s="49"/>
      <c r="C55" s="49"/>
      <c r="D55" s="49"/>
      <c r="E55" s="49"/>
      <c r="F55" s="49"/>
      <c r="G55" s="49"/>
      <c r="H55" s="49"/>
      <c r="I55" s="50"/>
    </row>
    <row r="56" spans="1:9" x14ac:dyDescent="0.2">
      <c r="A56" s="49"/>
      <c r="B56" s="49"/>
      <c r="C56" s="49"/>
      <c r="D56" s="49"/>
      <c r="E56" s="49"/>
      <c r="F56" s="49"/>
      <c r="G56" s="49"/>
      <c r="H56" s="49"/>
      <c r="I56" s="50"/>
    </row>
    <row r="57" spans="1:9" x14ac:dyDescent="0.2">
      <c r="A57" s="49"/>
      <c r="B57" s="49"/>
      <c r="C57" s="49"/>
      <c r="D57" s="49"/>
      <c r="E57" s="49"/>
      <c r="F57" s="49"/>
      <c r="G57" s="49"/>
      <c r="H57" s="49"/>
      <c r="I57" s="50"/>
    </row>
    <row r="58" spans="1:9" x14ac:dyDescent="0.2">
      <c r="A58" s="49"/>
      <c r="B58" s="49"/>
      <c r="C58" s="49"/>
      <c r="D58" s="49"/>
      <c r="E58" s="49"/>
      <c r="F58" s="49"/>
      <c r="G58" s="49"/>
      <c r="H58" s="49"/>
      <c r="I58" s="50"/>
    </row>
    <row r="59" spans="1:9" x14ac:dyDescent="0.2">
      <c r="A59" s="49"/>
      <c r="B59" s="49"/>
      <c r="C59" s="49"/>
      <c r="D59" s="49"/>
      <c r="E59" s="49"/>
      <c r="F59" s="49"/>
      <c r="G59" s="49"/>
      <c r="H59" s="49"/>
      <c r="I59" s="50"/>
    </row>
    <row r="60" spans="1:9" x14ac:dyDescent="0.2">
      <c r="A60" s="49"/>
      <c r="B60" s="49"/>
      <c r="C60" s="49"/>
      <c r="D60" s="49"/>
      <c r="E60" s="49"/>
      <c r="F60" s="49"/>
      <c r="G60" s="49"/>
      <c r="H60" s="49"/>
      <c r="I60" s="50"/>
    </row>
    <row r="61" spans="1:9" x14ac:dyDescent="0.2">
      <c r="A61" s="49"/>
      <c r="B61" s="49"/>
      <c r="C61" s="49"/>
      <c r="D61" s="49"/>
      <c r="E61" s="49"/>
      <c r="F61" s="49"/>
      <c r="G61" s="49"/>
      <c r="H61" s="49"/>
      <c r="I61" s="50"/>
    </row>
    <row r="62" spans="1:9" x14ac:dyDescent="0.2">
      <c r="A62" s="49"/>
      <c r="B62" s="49"/>
      <c r="C62" s="49"/>
      <c r="D62" s="49"/>
      <c r="E62" s="49"/>
      <c r="F62" s="49"/>
      <c r="G62" s="49"/>
      <c r="H62" s="49"/>
      <c r="I62" s="50"/>
    </row>
    <row r="63" spans="1:9" x14ac:dyDescent="0.2">
      <c r="A63" s="49"/>
      <c r="B63" s="49"/>
      <c r="C63" s="49"/>
      <c r="D63" s="49"/>
      <c r="E63" s="49"/>
      <c r="F63" s="49"/>
      <c r="G63" s="49"/>
      <c r="H63" s="49"/>
      <c r="I63" s="50"/>
    </row>
    <row r="64" spans="1:9" x14ac:dyDescent="0.2">
      <c r="A64" s="49"/>
      <c r="B64" s="49"/>
      <c r="C64" s="49"/>
      <c r="D64" s="49"/>
      <c r="E64" s="49"/>
      <c r="F64" s="49"/>
      <c r="G64" s="49"/>
      <c r="H64" s="49"/>
      <c r="I64" s="50"/>
    </row>
    <row r="65" spans="1:9" x14ac:dyDescent="0.2">
      <c r="A65" s="49"/>
      <c r="B65" s="49"/>
      <c r="C65" s="49"/>
      <c r="D65" s="49"/>
      <c r="E65" s="49"/>
      <c r="F65" s="49"/>
      <c r="G65" s="49"/>
      <c r="H65" s="49"/>
      <c r="I65" s="50"/>
    </row>
    <row r="66" spans="1:9" x14ac:dyDescent="0.2">
      <c r="A66" s="49"/>
      <c r="B66" s="49"/>
      <c r="C66" s="49"/>
      <c r="D66" s="49"/>
      <c r="E66" s="49"/>
      <c r="F66" s="49"/>
      <c r="G66" s="49"/>
      <c r="H66" s="49"/>
      <c r="I66" s="50"/>
    </row>
    <row r="67" spans="1:9" x14ac:dyDescent="0.2">
      <c r="A67" s="49"/>
      <c r="B67" s="49"/>
      <c r="C67" s="49"/>
      <c r="D67" s="49"/>
      <c r="E67" s="49"/>
      <c r="F67" s="49"/>
      <c r="G67" s="49"/>
      <c r="H67" s="49"/>
      <c r="I67" s="50"/>
    </row>
    <row r="68" spans="1:9" x14ac:dyDescent="0.2">
      <c r="A68" s="49"/>
      <c r="B68" s="49"/>
      <c r="C68" s="49"/>
      <c r="D68" s="49"/>
      <c r="E68" s="49"/>
      <c r="F68" s="49"/>
      <c r="G68" s="49"/>
      <c r="H68" s="49"/>
      <c r="I68" s="50"/>
    </row>
    <row r="69" spans="1:9" x14ac:dyDescent="0.2">
      <c r="A69" s="49"/>
      <c r="B69" s="49"/>
      <c r="C69" s="49"/>
      <c r="D69" s="49"/>
      <c r="E69" s="49"/>
      <c r="F69" s="49"/>
      <c r="G69" s="49"/>
      <c r="H69" s="49"/>
      <c r="I69" s="50"/>
    </row>
    <row r="70" spans="1:9" x14ac:dyDescent="0.2">
      <c r="A70" s="49"/>
      <c r="B70" s="49"/>
      <c r="C70" s="49"/>
      <c r="D70" s="49"/>
      <c r="E70" s="49"/>
      <c r="F70" s="49"/>
      <c r="G70" s="49"/>
      <c r="H70" s="49"/>
      <c r="I70" s="50"/>
    </row>
    <row r="71" spans="1:9" x14ac:dyDescent="0.2">
      <c r="A71" s="49"/>
      <c r="B71" s="49"/>
      <c r="C71" s="49"/>
      <c r="D71" s="49"/>
      <c r="E71" s="49"/>
      <c r="F71" s="49"/>
      <c r="G71" s="49"/>
      <c r="H71" s="49"/>
      <c r="I71" s="50"/>
    </row>
    <row r="72" spans="1:9" x14ac:dyDescent="0.2">
      <c r="A72" s="49"/>
      <c r="B72" s="49"/>
      <c r="C72" s="49"/>
      <c r="D72" s="49"/>
      <c r="E72" s="49"/>
      <c r="F72" s="49"/>
      <c r="G72" s="49"/>
      <c r="H72" s="49"/>
      <c r="I72" s="50"/>
    </row>
    <row r="73" spans="1:9" x14ac:dyDescent="0.2">
      <c r="A73" s="49"/>
      <c r="B73" s="49"/>
      <c r="C73" s="49"/>
      <c r="D73" s="49"/>
      <c r="E73" s="49"/>
      <c r="F73" s="49"/>
      <c r="G73" s="49"/>
      <c r="H73" s="49"/>
      <c r="I73" s="50"/>
    </row>
    <row r="74" spans="1:9" x14ac:dyDescent="0.2">
      <c r="A74" s="49"/>
      <c r="B74" s="49"/>
      <c r="C74" s="49"/>
      <c r="D74" s="49"/>
      <c r="E74" s="49"/>
      <c r="F74" s="49"/>
      <c r="G74" s="49"/>
      <c r="H74" s="49"/>
      <c r="I74" s="50"/>
    </row>
    <row r="75" spans="1:9" x14ac:dyDescent="0.2">
      <c r="A75" s="49"/>
      <c r="B75" s="49"/>
      <c r="C75" s="49"/>
      <c r="D75" s="49"/>
      <c r="E75" s="49"/>
      <c r="F75" s="49"/>
      <c r="G75" s="49"/>
      <c r="H75" s="49"/>
      <c r="I75" s="50"/>
    </row>
    <row r="76" spans="1:9" x14ac:dyDescent="0.2">
      <c r="A76" s="49"/>
      <c r="B76" s="49"/>
      <c r="C76" s="49"/>
      <c r="D76" s="49"/>
      <c r="E76" s="49"/>
      <c r="F76" s="49"/>
      <c r="G76" s="49"/>
      <c r="H76" s="49"/>
      <c r="I76" s="50"/>
    </row>
    <row r="77" spans="1:9" x14ac:dyDescent="0.2">
      <c r="A77" s="49"/>
      <c r="B77" s="49"/>
      <c r="C77" s="49"/>
      <c r="D77" s="49"/>
      <c r="E77" s="49"/>
      <c r="F77" s="49"/>
      <c r="G77" s="49"/>
      <c r="H77" s="49"/>
      <c r="I77" s="50"/>
    </row>
  </sheetData>
  <phoneticPr fontId="21" type="noConversion"/>
  <pageMargins left="0" right="0" top="0.75" bottom="0.5" header="0.5" footer="0.51180555555555596"/>
  <pageSetup scale="96" orientation="landscape" r:id="rId1"/>
  <headerFooter alignWithMargins="0">
    <oddHeader>&amp;LEnd of Year Fund Balance Calculations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4"/>
  <sheetViews>
    <sheetView showOutlineSymbols="0" view="pageLayout" workbookViewId="0">
      <selection activeCell="M12" sqref="M12"/>
    </sheetView>
  </sheetViews>
  <sheetFormatPr defaultColWidth="11.44140625" defaultRowHeight="15" x14ac:dyDescent="0.2"/>
  <cols>
    <col min="1" max="1" width="12.44140625" customWidth="1"/>
    <col min="2" max="2" width="9.6640625" customWidth="1"/>
    <col min="3" max="3" width="10.109375" customWidth="1"/>
    <col min="4" max="4" width="9.6640625" customWidth="1"/>
    <col min="5" max="5" width="10" customWidth="1"/>
    <col min="6" max="6" width="11" customWidth="1"/>
    <col min="7" max="8" width="9.88671875" customWidth="1"/>
    <col min="9" max="9" width="12.6640625" style="2" customWidth="1"/>
  </cols>
  <sheetData>
    <row r="1" spans="1:13" x14ac:dyDescent="0.2">
      <c r="A1" s="68" t="s">
        <v>33</v>
      </c>
      <c r="B1" s="61">
        <v>2016</v>
      </c>
      <c r="C1" s="61">
        <v>2017</v>
      </c>
      <c r="D1" s="61">
        <v>2018</v>
      </c>
      <c r="E1" s="61">
        <v>2019</v>
      </c>
      <c r="F1" s="61">
        <v>2020</v>
      </c>
      <c r="G1" s="61">
        <v>2021</v>
      </c>
      <c r="H1" s="61">
        <v>2022</v>
      </c>
      <c r="I1" s="210">
        <v>2023</v>
      </c>
    </row>
    <row r="2" spans="1:13" x14ac:dyDescent="0.2">
      <c r="A2" s="60"/>
      <c r="B2" s="63"/>
      <c r="C2" s="63"/>
      <c r="D2" s="63"/>
      <c r="E2" s="63"/>
      <c r="F2" s="63"/>
      <c r="G2" s="60"/>
      <c r="H2" s="60"/>
      <c r="I2" s="60"/>
    </row>
    <row r="3" spans="1:13" x14ac:dyDescent="0.2">
      <c r="A3" s="60" t="s">
        <v>259</v>
      </c>
      <c r="B3" s="64">
        <v>17400</v>
      </c>
      <c r="C3" s="62">
        <v>17400</v>
      </c>
      <c r="D3" s="62">
        <v>17400</v>
      </c>
      <c r="E3" s="62">
        <v>17400</v>
      </c>
      <c r="F3" s="62">
        <v>17400</v>
      </c>
      <c r="G3" s="64">
        <v>17400</v>
      </c>
      <c r="H3" s="64">
        <v>17400</v>
      </c>
      <c r="I3" s="64">
        <v>17400</v>
      </c>
    </row>
    <row r="4" spans="1:13" x14ac:dyDescent="0.2">
      <c r="A4" s="60"/>
      <c r="B4" s="64"/>
      <c r="C4" s="63"/>
      <c r="D4" s="63"/>
      <c r="E4" s="63"/>
      <c r="F4" s="63"/>
      <c r="G4" s="64"/>
      <c r="H4" s="64"/>
      <c r="I4" s="64"/>
    </row>
    <row r="5" spans="1:13" x14ac:dyDescent="0.2">
      <c r="A5" s="60" t="s">
        <v>67</v>
      </c>
      <c r="B5" s="64">
        <v>26859</v>
      </c>
      <c r="C5" s="62">
        <v>26859</v>
      </c>
      <c r="D5" s="62">
        <v>26859</v>
      </c>
      <c r="E5" s="62">
        <v>26859</v>
      </c>
      <c r="F5" s="62">
        <v>26859</v>
      </c>
      <c r="G5" s="64">
        <v>27659</v>
      </c>
      <c r="H5" s="64">
        <v>27659</v>
      </c>
      <c r="I5" s="64">
        <v>27659</v>
      </c>
    </row>
    <row r="6" spans="1:13" x14ac:dyDescent="0.2">
      <c r="A6" s="60"/>
      <c r="B6" s="64"/>
      <c r="C6" s="63"/>
      <c r="D6" s="63"/>
      <c r="E6" s="63"/>
      <c r="F6" s="63"/>
      <c r="G6" s="64"/>
      <c r="H6" s="64"/>
      <c r="I6" s="64"/>
    </row>
    <row r="7" spans="1:13" x14ac:dyDescent="0.2">
      <c r="A7" s="60" t="s">
        <v>68</v>
      </c>
      <c r="B7" s="64">
        <v>8870</v>
      </c>
      <c r="C7" s="62">
        <v>8870</v>
      </c>
      <c r="D7" s="62">
        <v>8870</v>
      </c>
      <c r="E7" s="62">
        <v>8870</v>
      </c>
      <c r="F7" s="62">
        <v>8870</v>
      </c>
      <c r="G7" s="64">
        <v>8870</v>
      </c>
      <c r="H7" s="64">
        <v>8870</v>
      </c>
      <c r="I7" s="64">
        <v>8870</v>
      </c>
    </row>
    <row r="8" spans="1:13" x14ac:dyDescent="0.2">
      <c r="A8" s="60"/>
      <c r="B8" s="64"/>
      <c r="C8" s="63"/>
      <c r="D8" s="63"/>
      <c r="E8" s="63"/>
      <c r="F8" s="63"/>
      <c r="G8" s="64"/>
      <c r="H8" s="64"/>
      <c r="I8" s="64"/>
    </row>
    <row r="9" spans="1:13" x14ac:dyDescent="0.2">
      <c r="A9" s="60" t="s">
        <v>254</v>
      </c>
      <c r="B9" s="65">
        <v>28800</v>
      </c>
      <c r="C9" s="64">
        <v>30000</v>
      </c>
      <c r="D9" s="64">
        <v>30000</v>
      </c>
      <c r="E9" s="64">
        <v>30000</v>
      </c>
      <c r="F9" s="64">
        <v>15000</v>
      </c>
      <c r="G9" s="64">
        <v>15000</v>
      </c>
      <c r="H9" s="64">
        <v>15000</v>
      </c>
      <c r="I9" s="64">
        <v>15000</v>
      </c>
      <c r="M9" s="22"/>
    </row>
    <row r="10" spans="1:13" x14ac:dyDescent="0.2">
      <c r="A10" s="60"/>
      <c r="B10" s="64"/>
      <c r="C10" s="63"/>
      <c r="D10" s="63"/>
      <c r="E10" s="63"/>
      <c r="F10" s="64">
        <v>13000</v>
      </c>
      <c r="G10" s="64">
        <v>13000</v>
      </c>
      <c r="H10" s="64">
        <v>15000</v>
      </c>
      <c r="I10" s="64">
        <v>15000</v>
      </c>
    </row>
    <row r="11" spans="1:13" x14ac:dyDescent="0.2">
      <c r="A11" s="60" t="s">
        <v>69</v>
      </c>
      <c r="B11" s="64">
        <v>40290</v>
      </c>
      <c r="C11" s="62">
        <v>40290</v>
      </c>
      <c r="D11" s="62">
        <v>44000</v>
      </c>
      <c r="E11" s="62">
        <v>44000</v>
      </c>
      <c r="F11" s="62">
        <v>44000</v>
      </c>
      <c r="G11" s="64">
        <v>44000</v>
      </c>
      <c r="H11" s="64">
        <v>44000</v>
      </c>
      <c r="I11" s="64">
        <v>44000</v>
      </c>
    </row>
    <row r="12" spans="1:13" x14ac:dyDescent="0.2">
      <c r="A12" s="60"/>
      <c r="B12" s="67"/>
      <c r="C12" s="63"/>
      <c r="D12" s="63"/>
      <c r="E12" s="63"/>
      <c r="F12" s="63"/>
      <c r="G12" s="64"/>
      <c r="H12" s="64"/>
      <c r="I12" s="64"/>
    </row>
    <row r="13" spans="1:13" x14ac:dyDescent="0.2">
      <c r="A13" s="68" t="s">
        <v>263</v>
      </c>
      <c r="B13" s="62">
        <f t="shared" ref="B13:G13" si="0">SUM(B3:B12)</f>
        <v>122219</v>
      </c>
      <c r="C13" s="62">
        <f t="shared" si="0"/>
        <v>123419</v>
      </c>
      <c r="D13" s="62">
        <f t="shared" si="0"/>
        <v>127129</v>
      </c>
      <c r="E13" s="62">
        <f t="shared" si="0"/>
        <v>127129</v>
      </c>
      <c r="F13" s="62">
        <f t="shared" si="0"/>
        <v>125129</v>
      </c>
      <c r="G13" s="64">
        <f t="shared" si="0"/>
        <v>125929</v>
      </c>
      <c r="H13" s="64">
        <f>SUM(H3:H12)</f>
        <v>127929</v>
      </c>
      <c r="I13" s="64">
        <f>SUM(I3:I12)</f>
        <v>127929</v>
      </c>
    </row>
    <row r="14" spans="1:13" x14ac:dyDescent="0.2">
      <c r="A14" s="60"/>
      <c r="B14" s="69"/>
      <c r="C14" s="63"/>
      <c r="D14" s="63"/>
      <c r="E14" s="63"/>
      <c r="F14" s="63"/>
      <c r="G14" s="64"/>
      <c r="H14" s="64"/>
      <c r="I14" s="64"/>
    </row>
    <row r="15" spans="1:13" x14ac:dyDescent="0.2">
      <c r="A15" s="68" t="s">
        <v>34</v>
      </c>
      <c r="B15" s="69"/>
      <c r="C15" s="63"/>
      <c r="D15" s="63"/>
      <c r="E15" s="63"/>
      <c r="F15" s="63"/>
      <c r="G15" s="64"/>
      <c r="H15" s="64"/>
      <c r="I15" s="64"/>
    </row>
    <row r="16" spans="1:13" x14ac:dyDescent="0.2">
      <c r="A16" s="60" t="s">
        <v>264</v>
      </c>
      <c r="B16" s="64">
        <v>27000</v>
      </c>
      <c r="C16" s="64">
        <v>27000</v>
      </c>
      <c r="D16" s="64">
        <v>27000</v>
      </c>
      <c r="E16" s="64">
        <v>27000</v>
      </c>
      <c r="F16" s="64">
        <v>27000</v>
      </c>
      <c r="G16" s="64">
        <v>27000</v>
      </c>
      <c r="H16" s="64">
        <v>27000</v>
      </c>
      <c r="I16" s="64">
        <v>27000</v>
      </c>
    </row>
    <row r="17" spans="1:12" x14ac:dyDescent="0.2">
      <c r="A17" s="60"/>
      <c r="B17" s="70"/>
      <c r="C17" s="63"/>
      <c r="D17" s="63"/>
      <c r="E17" s="63"/>
      <c r="F17" s="63"/>
      <c r="G17" s="70"/>
      <c r="H17" s="70"/>
      <c r="I17" s="70"/>
    </row>
    <row r="18" spans="1:12" x14ac:dyDescent="0.2">
      <c r="A18" s="60" t="s">
        <v>265</v>
      </c>
      <c r="B18" s="64">
        <v>1500</v>
      </c>
      <c r="C18" s="64">
        <v>750</v>
      </c>
      <c r="D18" s="64">
        <v>750</v>
      </c>
      <c r="E18" s="64">
        <v>500</v>
      </c>
      <c r="F18" s="64">
        <v>500</v>
      </c>
      <c r="G18" s="64">
        <v>500</v>
      </c>
      <c r="H18" s="64">
        <v>750</v>
      </c>
      <c r="I18" s="64">
        <v>750</v>
      </c>
    </row>
    <row r="19" spans="1:12" x14ac:dyDescent="0.2">
      <c r="A19" s="60"/>
      <c r="B19" s="70"/>
      <c r="C19" s="63"/>
      <c r="D19" s="63"/>
      <c r="E19" s="63"/>
      <c r="F19" s="63"/>
      <c r="G19" s="70"/>
      <c r="H19" s="70"/>
      <c r="I19" s="70"/>
      <c r="L19" s="52"/>
    </row>
    <row r="20" spans="1:12" x14ac:dyDescent="0.2">
      <c r="A20" s="60" t="s">
        <v>279</v>
      </c>
      <c r="B20" s="64">
        <v>15900</v>
      </c>
      <c r="C20" s="64">
        <v>23400</v>
      </c>
      <c r="D20" s="64">
        <v>23400</v>
      </c>
      <c r="E20" s="64">
        <v>27300</v>
      </c>
      <c r="F20" s="64">
        <v>36400</v>
      </c>
      <c r="G20" s="64">
        <v>36400</v>
      </c>
      <c r="H20" s="66" t="s">
        <v>358</v>
      </c>
      <c r="I20" s="66" t="s">
        <v>382</v>
      </c>
      <c r="L20" s="52"/>
    </row>
    <row r="21" spans="1:12" x14ac:dyDescent="0.2">
      <c r="A21" s="60" t="s">
        <v>268</v>
      </c>
      <c r="B21" s="64">
        <v>12700</v>
      </c>
      <c r="C21" s="64">
        <v>6000</v>
      </c>
      <c r="D21" s="64">
        <v>6000</v>
      </c>
      <c r="E21" s="64">
        <v>3900</v>
      </c>
      <c r="F21" s="64">
        <v>0</v>
      </c>
      <c r="G21" s="64">
        <v>0</v>
      </c>
      <c r="H21" s="64">
        <v>0</v>
      </c>
      <c r="I21" s="64">
        <v>0</v>
      </c>
      <c r="L21" s="53"/>
    </row>
    <row r="22" spans="1:12" x14ac:dyDescent="0.2">
      <c r="A22" s="60" t="s">
        <v>269</v>
      </c>
      <c r="B22" s="64">
        <v>7800</v>
      </c>
      <c r="C22" s="62">
        <v>7800</v>
      </c>
      <c r="D22" s="62">
        <v>9000</v>
      </c>
      <c r="E22" s="62">
        <v>9000</v>
      </c>
      <c r="F22" s="62">
        <v>9000</v>
      </c>
      <c r="G22" s="64">
        <v>9000</v>
      </c>
      <c r="H22" s="64">
        <v>9000</v>
      </c>
      <c r="I22" s="64">
        <v>9000</v>
      </c>
    </row>
    <row r="23" spans="1:12" x14ac:dyDescent="0.2">
      <c r="A23" s="60"/>
      <c r="B23" s="70"/>
      <c r="C23" s="63"/>
      <c r="D23" s="63"/>
      <c r="E23" s="63"/>
      <c r="F23" s="63"/>
      <c r="G23" s="70"/>
      <c r="H23" s="70"/>
      <c r="I23" s="70"/>
    </row>
    <row r="24" spans="1:12" x14ac:dyDescent="0.2">
      <c r="A24" s="60" t="s">
        <v>270</v>
      </c>
      <c r="B24" s="64">
        <v>5306</v>
      </c>
      <c r="C24" s="64">
        <v>5654</v>
      </c>
      <c r="D24" s="64">
        <v>5654</v>
      </c>
      <c r="E24" s="64">
        <v>5654</v>
      </c>
      <c r="F24" s="64">
        <v>5800</v>
      </c>
      <c r="G24" s="64">
        <v>5800</v>
      </c>
      <c r="H24" s="64">
        <v>6500</v>
      </c>
      <c r="I24" s="64">
        <v>6500</v>
      </c>
    </row>
    <row r="25" spans="1:12" x14ac:dyDescent="0.2">
      <c r="A25" s="60"/>
      <c r="B25" s="64"/>
      <c r="C25" s="63"/>
      <c r="D25" s="63"/>
      <c r="E25" s="63"/>
      <c r="F25" s="63"/>
      <c r="G25" s="70"/>
      <c r="H25" s="70"/>
      <c r="I25" s="70"/>
    </row>
    <row r="26" spans="1:12" x14ac:dyDescent="0.2">
      <c r="A26" s="60" t="s">
        <v>35</v>
      </c>
      <c r="B26" s="64">
        <v>6000</v>
      </c>
      <c r="C26" s="64">
        <v>6000</v>
      </c>
      <c r="D26" s="64">
        <v>6000</v>
      </c>
      <c r="E26" s="64">
        <v>6000</v>
      </c>
      <c r="F26" s="64">
        <v>6000</v>
      </c>
      <c r="G26" s="64">
        <v>6000</v>
      </c>
      <c r="H26" s="64">
        <v>6000</v>
      </c>
      <c r="I26" s="64">
        <v>9000</v>
      </c>
    </row>
    <row r="27" spans="1:12" x14ac:dyDescent="0.2">
      <c r="A27" s="60"/>
      <c r="B27" s="64"/>
      <c r="C27" s="64"/>
      <c r="D27" s="64"/>
      <c r="E27" s="64"/>
      <c r="F27" s="64"/>
      <c r="G27" s="64"/>
      <c r="H27" s="64"/>
      <c r="I27" s="64"/>
    </row>
    <row r="28" spans="1:12" x14ac:dyDescent="0.2">
      <c r="A28" s="60" t="s">
        <v>63</v>
      </c>
      <c r="B28" s="64">
        <v>8000</v>
      </c>
      <c r="C28" s="64">
        <v>8000</v>
      </c>
      <c r="D28" s="64">
        <v>8000</v>
      </c>
      <c r="E28" s="64">
        <v>8000</v>
      </c>
      <c r="F28" s="64">
        <v>6000</v>
      </c>
      <c r="G28" s="64">
        <v>0</v>
      </c>
      <c r="H28" s="64">
        <v>0</v>
      </c>
      <c r="I28" s="64">
        <v>6000</v>
      </c>
    </row>
    <row r="29" spans="1:12" x14ac:dyDescent="0.2">
      <c r="A29" s="60"/>
      <c r="B29" s="64"/>
      <c r="C29" s="64"/>
      <c r="D29" s="64"/>
      <c r="E29" s="64"/>
      <c r="F29" s="64"/>
      <c r="G29" s="64"/>
      <c r="H29" s="64"/>
      <c r="I29" s="64"/>
    </row>
    <row r="30" spans="1:12" x14ac:dyDescent="0.2">
      <c r="A30" s="60" t="s">
        <v>271</v>
      </c>
      <c r="B30" s="64">
        <v>2100</v>
      </c>
      <c r="C30" s="64">
        <v>2200</v>
      </c>
      <c r="D30" s="64">
        <v>2200</v>
      </c>
      <c r="E30" s="64">
        <v>2200</v>
      </c>
      <c r="F30" s="64">
        <v>2200</v>
      </c>
      <c r="G30" s="64">
        <v>2200</v>
      </c>
      <c r="H30" s="64">
        <v>2200</v>
      </c>
      <c r="I30" s="64">
        <v>2200</v>
      </c>
    </row>
    <row r="31" spans="1:12" x14ac:dyDescent="0.2">
      <c r="A31" s="60"/>
      <c r="B31" s="67"/>
      <c r="C31" s="67"/>
      <c r="D31" s="69"/>
      <c r="E31" s="63"/>
      <c r="F31" s="63"/>
      <c r="G31" s="63"/>
      <c r="H31" s="63"/>
      <c r="I31" s="60"/>
    </row>
    <row r="32" spans="1:12" x14ac:dyDescent="0.2">
      <c r="A32" s="60"/>
      <c r="B32" s="71"/>
      <c r="C32" s="71"/>
      <c r="D32" s="72"/>
      <c r="E32" s="72"/>
      <c r="F32" s="73"/>
      <c r="G32" s="73"/>
      <c r="H32" s="73"/>
      <c r="I32" s="73"/>
    </row>
    <row r="33" spans="8:8" x14ac:dyDescent="0.2">
      <c r="H33" s="3"/>
    </row>
    <row r="34" spans="8:8" x14ac:dyDescent="0.2">
      <c r="H34" s="3"/>
    </row>
  </sheetData>
  <phoneticPr fontId="21" type="noConversion"/>
  <pageMargins left="0.75" right="0.75" top="1" bottom="1" header="0.5" footer="0.51"/>
  <pageSetup scale="98" firstPageNumber="0" fitToWidth="0" orientation="landscape" r:id="rId1"/>
  <headerFooter alignWithMargins="0">
    <oddHeader xml:space="preserve">&amp;CSalaries Town Officials 2023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8.6640625" defaultRowHeight="1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 Sheet</vt:lpstr>
      <vt:lpstr>Budget</vt:lpstr>
      <vt:lpstr>Fund Balance</vt:lpstr>
      <vt:lpstr>Salaries</vt:lpstr>
      <vt:lpstr>Sheet1</vt:lpstr>
      <vt:lpstr>Excel_BuiltIn_Print_Area</vt:lpstr>
      <vt:lpstr>Excel_BuiltIn_Print_Area_2</vt:lpstr>
      <vt:lpstr>Budget!Print_Area</vt:lpstr>
      <vt:lpstr>'Cover Sheet'!Print_Area</vt:lpstr>
      <vt:lpstr>'Fund Balance'!Print_Area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Ben Bauer</cp:lastModifiedBy>
  <cp:lastPrinted>2022-10-17T20:03:04Z</cp:lastPrinted>
  <dcterms:created xsi:type="dcterms:W3CDTF">2015-10-29T18:12:00Z</dcterms:created>
  <dcterms:modified xsi:type="dcterms:W3CDTF">2022-11-16T17:04:25Z</dcterms:modified>
</cp:coreProperties>
</file>